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רכש 2021\הרשות לנהיגה ספורטיבית - דימה\יועץ כללי\"/>
    </mc:Choice>
  </mc:AlternateContent>
  <bookViews>
    <workbookView xWindow="0" yWindow="0" windowWidth="20490" windowHeight="7575" activeTab="3"/>
  </bookViews>
  <sheets>
    <sheet name="תנאי סף" sheetId="1" r:id="rId1"/>
    <sheet name="איכות" sheetId="2" r:id="rId2"/>
    <sheet name="ראיון למציע" sheetId="3" r:id="rId3"/>
    <sheet name="מחיר " sheetId="4" r:id="rId4"/>
  </sheets>
  <definedNames>
    <definedName name="_Hlk75425465" localSheetId="0">'תנאי סף'!$G$16</definedName>
    <definedName name="_Ref179538436" localSheetId="0">'תנאי סף'!$G$35</definedName>
    <definedName name="_Ref260391" localSheetId="0">'תנאי סף'!$G$21</definedName>
    <definedName name="_Ref260411" localSheetId="0">'תנאי סף'!$B$23</definedName>
    <definedName name="_Ref279400663" localSheetId="0">'תנאי סף'!$B$25</definedName>
    <definedName name="_Ref296892065" localSheetId="0">'תנאי סף'!$G$6</definedName>
    <definedName name="_Ref297537502" localSheetId="0">'תנאי סף'!$G$36</definedName>
    <definedName name="_Ref370930661" localSheetId="0">'תנאי סף'!$G$4</definedName>
    <definedName name="_Ref373241086" localSheetId="0">'תנאי סף'!#REF!</definedName>
    <definedName name="_Ref386472705" localSheetId="0">'תנאי סף'!$G$31</definedName>
    <definedName name="_Ref397199965" localSheetId="0">'תנאי סף'!$B$9</definedName>
    <definedName name="_Ref445212783" localSheetId="1">איכות!$O$1</definedName>
    <definedName name="_Ref481673343" localSheetId="1">איכות!$O$27</definedName>
    <definedName name="_Ref483330348" localSheetId="0">'תנאי סף'!$G$7</definedName>
    <definedName name="_Ref501378765" localSheetId="0">'תנאי סף'!$B$13</definedName>
    <definedName name="_Ref501381558" localSheetId="1">איכות!$O$19</definedName>
    <definedName name="_Ref501451353" localSheetId="1">איכות!$O$5</definedName>
    <definedName name="_Ref501451376" localSheetId="1">איכות!$O$16</definedName>
    <definedName name="_Ref64562093" localSheetId="0">'תנאי סף'!$G$10</definedName>
    <definedName name="_Ref66092523" localSheetId="0">'תנאי סף'!$G$8</definedName>
    <definedName name="מורשי_חתימה" localSheetId="0">'תנאי סף'!$G$20</definedName>
    <definedName name="עוסק_מורשה" localSheetId="0">'תנאי סף'!$G$19</definedName>
    <definedName name="עסק_בשליטת_אשה" localSheetId="0">'תנאי סף'!$G$34</definedName>
    <definedName name="פרופיל" localSheetId="0">'תנאי סף'!$G$33</definedName>
    <definedName name="תנאי_סף_אישור_4" localSheetId="0">'תנאי סף'!$B$24</definedName>
    <definedName name="תנאי_סף_הגדרה" localSheetId="0">'תנאי סף'!$G$15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 i="4" l="1"/>
  <c r="E7" i="4" l="1"/>
  <c r="E4" i="4"/>
  <c r="D7" i="4"/>
  <c r="D4" i="4"/>
  <c r="H11" i="3"/>
  <c r="F11" i="3"/>
  <c r="F12" i="3" s="1"/>
  <c r="H12" i="3"/>
  <c r="D11" i="3"/>
  <c r="C12" i="3"/>
  <c r="H2" i="3"/>
  <c r="K1" i="2"/>
  <c r="M8" i="2"/>
  <c r="M6" i="2"/>
  <c r="K9" i="2" s="1"/>
  <c r="M4" i="2"/>
  <c r="K2" i="2"/>
  <c r="F2" i="3"/>
  <c r="J8" i="2"/>
  <c r="H9" i="2" s="1"/>
  <c r="J6" i="2"/>
  <c r="J4" i="2"/>
  <c r="H2" i="2"/>
  <c r="K10" i="2" l="1"/>
  <c r="K11" i="2"/>
  <c r="H11" i="2"/>
  <c r="H10" i="2"/>
  <c r="E6" i="4" l="1"/>
  <c r="E8" i="4" s="1"/>
  <c r="E9" i="4" s="1"/>
  <c r="D6" i="4"/>
  <c r="D8" i="4" s="1"/>
  <c r="D9" i="4" s="1"/>
  <c r="C6" i="4"/>
  <c r="D2" i="3" l="1"/>
  <c r="E2" i="2" l="1"/>
  <c r="C4" i="4" l="1"/>
  <c r="G4" i="2"/>
  <c r="C8" i="4" l="1"/>
  <c r="C9" i="4" s="1"/>
  <c r="G6" i="2" l="1"/>
  <c r="D12" i="3" l="1"/>
  <c r="G8" i="2" s="1"/>
  <c r="E9" i="2" s="1"/>
  <c r="C7" i="4" s="1"/>
  <c r="C11" i="3"/>
  <c r="D9" i="2"/>
  <c r="E11" i="2" l="1"/>
  <c r="E10" i="2"/>
</calcChain>
</file>

<file path=xl/comments1.xml><?xml version="1.0" encoding="utf-8"?>
<comments xmlns="http://schemas.openxmlformats.org/spreadsheetml/2006/main">
  <authors>
    <author>Adi Rechtman</author>
  </authors>
  <commentList>
    <comment ref="B4" authorId="0" shapeId="0">
      <text>
        <r>
          <rPr>
            <b/>
            <sz val="9"/>
            <color indexed="81"/>
            <rFont val="Tahoma"/>
            <family val="2"/>
          </rPr>
          <t>Adi Rechtman:</t>
        </r>
        <r>
          <rPr>
            <sz val="9"/>
            <color indexed="81"/>
            <rFont val="Tahoma"/>
            <family val="2"/>
          </rPr>
          <t xml:space="preserve">
לעניין זה, "שנת ניסיון בתחום הספורט המוטורי" – ניסיון כנותן שירותים הפועל באופן רציף כעבודה עיקרית למשך השנה (כגון: יועץ למוסד בתחום הספורט המוטורי ו/או בעל תפקיד ניהולי במוסד שעיקר עיסוקו בתחום הספורט המוטורי ו/או מדריך ומאמן ו/או בוחן טכני ו/או מנהל מקצועי וכיו"ב) בתחום הספורט המוטורי. </t>
        </r>
      </text>
    </comment>
    <comment ref="B5" authorId="0" shapeId="0">
      <text>
        <r>
          <rPr>
            <b/>
            <sz val="9"/>
            <color indexed="81"/>
            <rFont val="Tahoma"/>
            <family val="2"/>
          </rPr>
          <t>Adi Rechtman:</t>
        </r>
        <r>
          <rPr>
            <sz val="9"/>
            <color indexed="81"/>
            <rFont val="Tahoma"/>
            <family val="2"/>
          </rPr>
          <t xml:space="preserve">
הניקוד המקסימלי בסעיף זה – 20 נקודות.
יובהר כי לא ניתן לקבל את הניקוד המקסימלי ללא הצגת ניסיון הן עבור גוף ציבורי והן בתחום הספורט המוטורי, ללא קשר למספר הלקוחות עימם עבד היועץ. יועץ שלא הציג ניסיון עם גוף ציבורי יקבל לכל היותר 11 נקודות בסעיף זה, ויועץ שלא הציג ניסיון בתחום הספורט המוטורי יקבל לכל היותר 10 נקודות. יועץ שלא הציג ניסיון בשני התחומים יקבל לכל היותר 6 נקודות.
לעניין זה "לקוח" - לקוח שקיבל שירותים מהיועץ המוצע בהיקף של 250 שעות לפחות במהלך 12 חודשים רצופים. להוכחת ניסיונו על המציע לצרף אסמכתאות (הסכמים / חשבוניות / תלושי שכר).
</t>
        </r>
      </text>
    </comment>
  </commentList>
</comments>
</file>

<file path=xl/sharedStrings.xml><?xml version="1.0" encoding="utf-8"?>
<sst xmlns="http://schemas.openxmlformats.org/spreadsheetml/2006/main" count="128" uniqueCount="109">
  <si>
    <t>מס' סעיף:</t>
  </si>
  <si>
    <t>שם המציע:</t>
  </si>
  <si>
    <t>ח.פ.</t>
  </si>
  <si>
    <t>איש הקשר:</t>
  </si>
  <si>
    <t>טלפון:</t>
  </si>
  <si>
    <t>כתובת דוא"ל:</t>
  </si>
  <si>
    <t>תנאי סף מנהליים</t>
  </si>
  <si>
    <t>תנאי סף מקצועיים</t>
  </si>
  <si>
    <t>5.1</t>
  </si>
  <si>
    <t>5.1.1</t>
  </si>
  <si>
    <t>5.1.2</t>
  </si>
  <si>
    <t>5.1.3</t>
  </si>
  <si>
    <t>המציע הינו גוף משפטי מאוגד הרשום ברשם רשמי בישראל, או עוסק מורשה.</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</si>
  <si>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</si>
  <si>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5.2</t>
  </si>
  <si>
    <t>5.2.1</t>
  </si>
  <si>
    <t>5.2.2</t>
  </si>
  <si>
    <t>מסמכים נדרשים</t>
  </si>
  <si>
    <t>קריטריון:</t>
  </si>
  <si>
    <t>מס"ד:</t>
  </si>
  <si>
    <t>משקל בציון האיכות</t>
  </si>
  <si>
    <t>נימוק / ציון גלם</t>
  </si>
  <si>
    <t>ציון כולל לפרמטר</t>
  </si>
  <si>
    <t>סה"כ ציון איכות</t>
  </si>
  <si>
    <t>9.6.1</t>
  </si>
  <si>
    <t>9.6.2</t>
  </si>
  <si>
    <t>9.6.3</t>
  </si>
  <si>
    <t>9.6.4</t>
  </si>
  <si>
    <t>9.6.5</t>
  </si>
  <si>
    <t>מראיינים מטעם המשרד:</t>
  </si>
  <si>
    <t>משקל</t>
  </si>
  <si>
    <t xml:space="preserve">ציון </t>
  </si>
  <si>
    <t>נימוק</t>
  </si>
  <si>
    <t>פרמטרים (ציון מ 1-10)</t>
  </si>
  <si>
    <t>ראיון עם נציגי המציע והיועץ המוצע</t>
  </si>
  <si>
    <t>היועץ המוצע:</t>
  </si>
  <si>
    <t>ציון כולל בראיון</t>
  </si>
  <si>
    <t>ניקוד הראיון במסגרת המכרז</t>
  </si>
  <si>
    <t>ראה לשונית "ראיון למציע"</t>
  </si>
  <si>
    <t>מעבר סף איכות</t>
  </si>
  <si>
    <t>מעבר סף איכות מינמאלי</t>
  </si>
  <si>
    <t>אם המציע הוא תאגיד, יצורף בנוסף אישור עו"ד או רו"ח על היות החתומים בשמו על מסמכי המכרז רשאים לחייב את המציע בחתימתם.</t>
  </si>
  <si>
    <t>אישורים לפי חוק עסקאות גופים ציבוריים, בדבר ניהול פנקסי חשבונות ורשומות, כשהוא תקף, להוכחת העמידה בתנאי הסף שבסעיף ‎‎5.1.2 לעיל.</t>
  </si>
  <si>
    <t>תצהיר בדבר היעדר הרשעות לפי חוק עובדים זרים וחוק שכר מינימום חתום ע"י עו"ד (נספח ב'3).</t>
  </si>
  <si>
    <t>הצעת מחיר מלאה וחתומה – במעטפה נפרדת (נספח ב'5).</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</si>
  <si>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</si>
  <si>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‎17 לפרק זה.</t>
  </si>
  <si>
    <t>פירוט</t>
  </si>
  <si>
    <t>בחינת המחיר</t>
  </si>
  <si>
    <t>מס' מציע:</t>
  </si>
  <si>
    <t>אחוז הנחה מוצע</t>
  </si>
  <si>
    <t>ציון מחיר</t>
  </si>
  <si>
    <t>ציון איכות</t>
  </si>
  <si>
    <t>סה"כ ציון</t>
  </si>
  <si>
    <t>מציע מס' 1</t>
  </si>
  <si>
    <t>אזרח או תושב מדינת ישראל</t>
  </si>
  <si>
    <t>5.2.3</t>
  </si>
  <si>
    <t>5.2.4</t>
  </si>
  <si>
    <t>5.2.5</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</si>
  <si>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‎5.1.1 לעיל. </t>
  </si>
  <si>
    <t>6.4.1</t>
  </si>
  <si>
    <t>6.4.2</t>
  </si>
  <si>
    <t>6.4.3</t>
  </si>
  <si>
    <t>תצהיר המאומת על ידי עורך דין בדבר העדר הרשעות בעברות לפי חוק עובדים זרים, תשנ"א-1991 ולפי חוק שכר מינימום, תשמ"ז-1987 בנוסח המצ"ב כנספח ב'3.</t>
  </si>
  <si>
    <t>אישור עדכני ותקף על ניהול ספרים, ניכוי מס במקור ורישום במע"מ, כנדרש לפי חוק עסקאות גופים ציבוריים, היינו אישור פקיד מורשה, רואה חשבון או יועץ מס, המעיד שהמציע מנהל פנקסי חשבונות על פי פקודת מס הכנסה [נוסח חדש] וחוק מס ערך מוסף, תשל"ו-1975 או שהוא פטור מניהולם, ומדווח לפקיד שומה על הכנסותיו וכן מדווח למנהל מס ערך מוסף על עסקאות שמוטל עליהן מס לפי חוק מס ערך מוסף, מציע אשר הינו איחוד עוסקים יצרף כראיה לעמידתו בתנאי הסף אישור כי הינו נכלל תחת איחוד העוסקים, כולל אסמכתא למספר הע.מ. / ח.פ. של המציע הכלולה באיחוד העוסקים.</t>
  </si>
  <si>
    <t xml:space="preserve">פרופיל היועץ המוצע – תיאור כללי אודות היועץ וניסיונו, בקיאותו בתחום הספורט המוטורי וחזונו למתן שירותי הייעוץ. </t>
  </si>
  <si>
    <t>התרשמות כללית – יחסי אנוש, תקשורת ורהיטות, בקיאות מקצועית, שירותיות, זמינות ויכולת עבודה בלחץ (20%).</t>
  </si>
  <si>
    <t>מס' מציע</t>
  </si>
  <si>
    <t>מס' המציע</t>
  </si>
  <si>
    <t>אחוז הנחה מקסימלי:</t>
  </si>
  <si>
    <t>6.5.1</t>
  </si>
  <si>
    <t>6.5.2</t>
  </si>
  <si>
    <t>6.5.3</t>
  </si>
  <si>
    <t>6.5.4</t>
  </si>
  <si>
    <t>6.5.5</t>
  </si>
  <si>
    <t>דימטרי קוזניצוב, יואב רם ועדי רכטמן זומרשטיין</t>
  </si>
  <si>
    <t>בעל רישיון נהיגה ספורטיבית בתוקף  (קארטינג או מכוניות או אופנועים).</t>
  </si>
  <si>
    <t xml:space="preserve">בעל ניסיון של ארבע שנים לפחות, בעשר השנים האחרונות, בתחום הספורט המוטורי. לעניין זה, "שנת ניסיון בתחום הספורט המוטורי" – ניסיון כנותן שירותים הפועל באופן רציף כעבודה עיקרית למשך השנה (כגון: יועץ למוסד בתחום הספורט המוטורי ו/או בעל תפקיד ניהולי במוסד שעיקר עיסוקו בתחום הספורט המוטורי ו/או מדריך ומאמן ו/או בוחן טכני ו/או מנהל מקצועי וכיו"ב) בתחום הספורט המוטורי. </t>
  </si>
  <si>
    <t>בעל ניסיון של ארבע שנים לפחות, בעשר השנים האחרונות, במתן שירותי ייעוץ מקצועי הכוללים כרכיבים מרכזיים ליווי וסיוע בכתיבת נהלים או דוחות בסוגיות מקצועיות.</t>
  </si>
  <si>
    <t>לצורך הוכחת עמידתו בתנאים המפורטים בסעיפים 5.2.4 ו- 5.2.5 לעיל וכן לצורך קבלת ניקוד במסגרת אמות המידה בסעיף ‎9.6 להלן, המציע יספק פרטים אודות היועץ המיועד מטעמו לאספקת השירותים נשואי מכרז זה, אשר יהיה זמין לאספקת השירותים במידה ויזכה. המציע יגיש קורות חיים עדכניים של היועץ ותעודות המעידות על השכלתו, חוזים ו/או  הסכמים ו/או אישורי העסקה להוכחת ניסיון בייעוץ, חוזים ו/או תלושי שכר ו/או הסכמים ו/או אישורי העסקה לצורך הוכחת ניסיון בספורט מוטורי. בנוסף ימלא המציע את פרטי היועץ בהתאם לנדרש בנספח ב'2 במקומות המתאימים לכך. מובהר כי לעניין סעיף 5.2.4 הניסיון יוכר לפי המפורט להלן:</t>
  </si>
  <si>
    <t>לעניין ניסיון כיועץ בתחום הספורט המוטורי יש להציג ניסיון כנותן שירותים הפועל בהיקף שלא יפחת מ-125 שעות ייעוץ חודשיות במהלך תקופה של 12 חודשים רציפים בתחום הספורט המוטורי, להוכחת הניסיון יש להציג חוזים ו/או תלושי שכר ו/או הסכמים ו/או אישורי העסקה.</t>
  </si>
  <si>
    <r>
      <t xml:space="preserve">המציע עומד בדרישות תקנה 6(א)3 לתקנות חובת המכרזים, התשנ"ג - 1993 ובכלל זה מחזיק בכל האישורים הנדרשים לפי </t>
    </r>
    <r>
      <rPr>
        <u/>
        <sz val="12"/>
        <color theme="1"/>
        <rFont val="David"/>
        <family val="2"/>
      </rPr>
      <t>חוק עסקאות גופים ציבוריים, התשל"ו- 1976,</t>
    </r>
    <r>
      <rPr>
        <sz val="12"/>
        <color theme="1"/>
        <rFont val="David"/>
        <family val="2"/>
      </rPr>
      <t xml:space="preserve"> כשהם תקפים.</t>
    </r>
  </si>
  <si>
    <t xml:space="preserve"> בעל תואר ראשון ממוסד אקדמי מוכר על ידי המועצה להשכלה גבוהה, באחד או יותר מהתחומים הבאים: כלכלה, מנהל עסקים, הנדסת תעשיה וניהול, חשבונאות, משפטים, מדיניות ציבורית ולוגיסטיקה.</t>
  </si>
  <si>
    <t>חוברת הצעה מלאה וחתומה כנדרש בסעיף ‎7 להלן.</t>
  </si>
  <si>
    <t>תצהיר המאומת על ידי עורך דין בדבר העסקת עובדים עם מוגבלות בהתאם לחוק עסקאות גופים ציבוריים (תיקון מספר 10 והוראת שעה) התשע"ו 2016 ולחוק שוויון זכויות לאנשים עם מוגבלות, התשנ"ח 1998 בנוסח המצורף כנספח ב'4 למכרז.</t>
  </si>
  <si>
    <t>לעניין בעל תפקיד ניהולי בתחום הספורט המוטורי יש להציג ניסיון כשכיר / עצמאי בחשבונית העובד בהיקף שלא יפחת מ-125 שעות חודשיות במהלך תקופה של 12 חודשים רציפים בתחום הספורט המוטור, להוכחת הניסיון יש להציג  חוזים ו/או תלושי שכר ו/או הסכמים ו/או אישורי העסקה.</t>
  </si>
  <si>
    <t>לעניין מדריך ומאמן המאמן תחת מוסד הכשרה מאושר יש להציג אסמכתאות לביצוע 15 הדרכות ו/או אימונים בחודש כדי לקבל הכרה בחודש ניסיון, קרי 12 חודשים בהם הציג 15 הדרכות ו/או אימונים בחודש תהווה שנת ניסיון אחת.</t>
  </si>
  <si>
    <t>לעניין בוחן טכני יש להציג אסמכתאות לביצוע 15 בחינות טכניות בחודש כדי לקבל הכרה בחודש ניסיון, קרי 12 חודשים בהם הציג 15 בחינות בחודש תהווה שנת ניסיון אחת.</t>
  </si>
  <si>
    <t>לעניין מנהל מקצועי יש להציג אסמכתאות לביצוע 15 הדרכות ו/או אימונים ו/או בחינות טכניות בחודש כדי לקבל הכרה בחודש ניסיון, קרי 12 חודשים בהם הציג 15 הדרכות ו/או אימונים ו/או בחינות טכניות בחודש תהווה שנת ניסיון אחת.</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</si>
  <si>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(חלק ג' למסמכי המכרז) ייחתמו גם ע"י מורשי חתימה מטעם המציע, בצירוף חותמת רשמית של המציע. </t>
  </si>
  <si>
    <r>
      <t>1.1.4.</t>
    </r>
    <r>
      <rPr>
        <sz val="7"/>
        <color theme="1"/>
        <rFont val="Times New Roman"/>
        <family val="1"/>
      </rPr>
      <t xml:space="preserve">       </t>
    </r>
    <r>
      <rPr>
        <b/>
        <sz val="12"/>
        <color theme="1"/>
        <rFont val="David"/>
        <family val="2"/>
      </rPr>
      <t>ניסיון היועץ בתמיכות או מכרזים (15%)</t>
    </r>
  </si>
  <si>
    <t>עבור כל פרויקט שעבורו פעל היועץ בתחום תמיכות 3א' עפ"י נוהל שר אוצר או מכרז פומבי לפי חוק חובת המכרזים, כולל פעולה אחת לפחות באחד מהתחומים להלן, יינתנו 2 נקודות:</t>
  </si>
  <si>
    <r>
      <t>·</t>
    </r>
    <r>
      <rPr>
        <sz val="7"/>
        <color theme="1"/>
        <rFont val="Times New Roman"/>
        <family val="1"/>
      </rPr>
      <t xml:space="preserve">         </t>
    </r>
    <r>
      <rPr>
        <sz val="12"/>
        <color theme="1"/>
        <rFont val="David"/>
        <family val="2"/>
      </rPr>
      <t>סיוע לגוף הציבורי בהכנת מודל תמיכה או סיוע בניית מכרז בהיבטי תוכן.</t>
    </r>
  </si>
  <si>
    <r>
      <t>·</t>
    </r>
    <r>
      <rPr>
        <sz val="7"/>
        <color theme="1"/>
        <rFont val="Times New Roman"/>
        <family val="1"/>
      </rPr>
      <t xml:space="preserve">         </t>
    </r>
    <r>
      <rPr>
        <sz val="12"/>
        <color theme="1"/>
        <rFont val="David"/>
        <family val="2"/>
      </rPr>
      <t>הכנת מענה למבחן תמיכה או למכרז עבור גוף נתמך / מציע, לרבות הכנת מודל תקציבי ומודל תוכן, וכן מעקב תקציב מול ביצוע.</t>
    </r>
  </si>
  <si>
    <r>
      <t>·</t>
    </r>
    <r>
      <rPr>
        <sz val="7"/>
        <color theme="1"/>
        <rFont val="Times New Roman"/>
        <family val="1"/>
      </rPr>
      <t xml:space="preserve">         </t>
    </r>
    <r>
      <rPr>
        <sz val="12"/>
        <color theme="1"/>
        <rFont val="David"/>
        <family val="2"/>
      </rPr>
      <t>בדיקת הבקשות – כתיבת ניירות עמדה וחוות דעת לוועדות תמיכה / מכרזים.</t>
    </r>
  </si>
  <si>
    <t>הניקוד המקסימלי בסעיף זה – 15 נקודות.</t>
  </si>
  <si>
    <r>
      <t>לעניין זה, "</t>
    </r>
    <r>
      <rPr>
        <b/>
        <sz val="12"/>
        <color theme="1"/>
        <rFont val="David"/>
        <family val="2"/>
      </rPr>
      <t>פרויקט</t>
    </r>
    <r>
      <rPr>
        <sz val="12"/>
        <color theme="1"/>
        <rFont val="David"/>
        <family val="2"/>
      </rPr>
      <t>": מבחן תמיכה או מכרז אחד, לרבות שלבי משנה, פעימות, תשלומים בשלבים, מעקב ביצוע ככל שישנם, וכל רכיב נוסף – ייחשבו כפרויקט אחד בלבד.</t>
    </r>
  </si>
  <si>
    <r>
      <t>1.1.5.</t>
    </r>
    <r>
      <rPr>
        <sz val="7"/>
        <color theme="1"/>
        <rFont val="Times New Roman"/>
        <family val="1"/>
      </rPr>
      <t xml:space="preserve">       </t>
    </r>
    <r>
      <rPr>
        <b/>
        <sz val="12"/>
        <color theme="1"/>
        <rFont val="David"/>
        <family val="2"/>
      </rPr>
      <t>ראיון (30%)</t>
    </r>
  </si>
  <si>
    <r>
      <rPr>
        <b/>
        <sz val="12"/>
        <rFont val="David"/>
        <charset val="177"/>
      </rPr>
      <t xml:space="preserve">ניסיון היועץ המוצע בספורט מוטורי (20%)
</t>
    </r>
    <r>
      <rPr>
        <sz val="12"/>
        <rFont val="David"/>
        <family val="2"/>
      </rPr>
      <t xml:space="preserve">ייבחן ניסיון היועץ המוצע בספורט מוטורי במהלך עשר השנים האחרונות. עבור כל שנה שבה עסק היועץ בספורט מוטורי יינתנו </t>
    </r>
    <r>
      <rPr>
        <b/>
        <sz val="12"/>
        <rFont val="David"/>
        <family val="2"/>
      </rPr>
      <t>10 נקודות</t>
    </r>
    <r>
      <rPr>
        <sz val="12"/>
        <rFont val="David"/>
        <family val="2"/>
      </rPr>
      <t>, עד למקסימום של 20 נקודות עבור שנתיים מעבר לתנאי הסף (6 שנים סך הכל)</t>
    </r>
    <r>
      <rPr>
        <b/>
        <sz val="12"/>
        <rFont val="David"/>
        <charset val="177"/>
      </rPr>
      <t>.</t>
    </r>
    <r>
      <rPr>
        <sz val="12"/>
        <rFont val="David"/>
        <family val="2"/>
      </rPr>
      <t xml:space="preserve">
</t>
    </r>
  </si>
  <si>
    <r>
      <rPr>
        <b/>
        <sz val="12"/>
        <rFont val="David"/>
        <family val="2"/>
      </rPr>
      <t>ניסיון היועץ במתן שירותי ייעוץ (20%)</t>
    </r>
    <r>
      <rPr>
        <sz val="12"/>
        <rFont val="David"/>
        <family val="2"/>
      </rPr>
      <t xml:space="preserve">
9.6.2.1.	ייבחן ניסיונו של היועץ המוצע בעשר השנים האחרונות במתן שירותי ייעוץ מקצועי הכוללים כרכיבים מרכזיים ליווי וסיוע בכתיבת נהלים או דוחות בסוגיות מקצועיות.
9.6.2.2.	הניקוד יינתן באופן הבא:
•	עבור כל לקוח החל מהלקוח השני שלו ניתנו שירותי ייעוץ כאמור יינתנו 2 נקודות. מובהר כי בגין תת-סעיף זה יינתן ניקוד עבור 3 לקוחות לכל היותר.
•	עבור לקוח שהינו גוף ציבורי (כהגדרתו בסעיף ‎2.8)  שלו ניתנו שירותי ייעוץ  בכל תחום יינתנו 4 נקודות. מובהר כי בגין תת-סעיף זה יינתן ניקוד עבור לקוח אחד לכל היותר.
•	עבור לקוח שלו ניתנו שירותי ייעוץ כאמור בתחום הספורט המוטורי יינתנו 5 נק'.
•	עבור לקוח שהינו גוף ציבורי (כהגדרתו בסעיף ‎2.8) שעבורו ניתנו שירותי ייעוץ כאמור בתחום הספורט המוטורי יינתנו 8 נקודות.
</t>
    </r>
  </si>
  <si>
    <r>
      <t xml:space="preserve">ניסיון היועץ בעבודה עם המגזר הציבורי (15%)
</t>
    </r>
    <r>
      <rPr>
        <sz val="12"/>
        <rFont val="David"/>
        <family val="2"/>
      </rPr>
      <t>עבור כל שנת ניסיון במהלך חמש השנים האחרונות בעבודה עם או מול או בגופים ציבוריים כהגדרתם במכרז זה יינתנו 5 נקודות, עד למקסימום 15 נקודות בגין שלוש שנים</t>
    </r>
    <r>
      <rPr>
        <b/>
        <sz val="12"/>
        <rFont val="David"/>
        <charset val="177"/>
      </rPr>
      <t xml:space="preserve">.
</t>
    </r>
  </si>
  <si>
    <t>ראיון (30%)</t>
  </si>
  <si>
    <r>
      <rPr>
        <b/>
        <sz val="12"/>
        <rFont val="David"/>
        <charset val="177"/>
      </rPr>
      <t xml:space="preserve">ניסיון היועץ בתמיכות או מכרזים (15%)
</t>
    </r>
    <r>
      <rPr>
        <sz val="12"/>
        <rFont val="David"/>
        <family val="2"/>
      </rPr>
      <t>עבור כל פרויקט שעבורו פעל היועץ בתחום תמיכות 3א' עפ"י נוהל שר אוצר או מכרז פומבי לפי חוק חובת המכרזים, כולל פעולה אחת לפחות באחד מהתחומים להלן, יינתנו 2 נקודות:
•	סיוע לגוף הציבורי בהכנת מודל תמיכה או סיוע בניית מכרז בהיבטי תוכן.
•	הכנת מענה למבחן תמיכה או למכרז עבור גוף נתמך / מציע, לרבות הכנת מודל תקציבי ומודל תוכן, וכן מעקב תקציב מול ביצוע.
•	בדיקת הבקשות – כתיבת ניירות עמדה וחוות דעת לוועדות תמיכה / מכרזים.
הניקוד המקסימלי בסעיף זה – 15 נקודות.
לעניין זה, "פרויקט": מבחן תמיכה או מכרז אחד, לרבות שלבי משנה, פעימות, תשלומים בשלבים, מעקב ביצוע ככל שישנם, וכל רכיב נוסף – ייחשבו כפרויקט אחד בלבד</t>
    </r>
    <r>
      <rPr>
        <b/>
        <sz val="12"/>
        <rFont val="David"/>
        <charset val="177"/>
      </rPr>
      <t>.</t>
    </r>
    <r>
      <rPr>
        <sz val="12"/>
        <rFont val="David"/>
        <charset val="177"/>
      </rPr>
      <t xml:space="preserve">
</t>
    </r>
  </si>
  <si>
    <t>התרשמות מידיעת השפה האנגלית ברמה של קריאת טקסטים בתחום מקצועי מעולם הספורט המוטורי – כללים/תקנונים. תיתכן בחינת היכולות במסגרת הראיון. על היועץ להיות בעל יכולת קריאה וכתיבה ברמה גבוהה בשפה האנגלית (15%).</t>
  </si>
  <si>
    <t>התרשמות נציגי המשרד מהבנת היועץ המוצע ביחס לשירותים הנדרשים במכרז (20%)</t>
  </si>
  <si>
    <t>התרשמות נציגי המשרד מהבנת היועץ המוצע בעבודה מול המגזר הציבורי, תמיכות, מכרזים, ייבוא, כתיבת חוות דעת וניירות עמדה וכיוצא בזה (20%).</t>
  </si>
  <si>
    <t>התרשמות נציגי המשרד מהבנת היועץ המוצע ביחס לנהיגה הספורטיבית בארץ, ללימודים ובחינות בתחום הספורט המוטורי, לתקנות הנדרשות לתיקון ביחס לספורט מוטורי (25%).</t>
  </si>
  <si>
    <t>מציע מס' 2</t>
  </si>
  <si>
    <t>מציע מס'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</si>
</sst>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1"/>
      <color theme="1"/>
      <name val="Arial"/>
      <family val="2"/>
      <charset val="177"/>
      <scheme val="minor"/>
    </font>
    <font>
      <sz val="11"/>
      <color theme="1"/>
      <name val="Arial"/>
      <family val="2"/>
      <charset val="177"/>
      <scheme val="minor"/>
    </font>
    <font>
      <b/>
      <sz val="11"/>
      <color theme="1"/>
      <name val="Arial"/>
      <family val="2"/>
      <charset val="177"/>
      <scheme val="minor"/>
    </font>
    <font>
      <u/>
      <sz val="11"/>
      <color theme="10"/>
      <name val="Arial"/>
      <family val="2"/>
      <charset val="177"/>
      <scheme val="minor"/>
    </font>
    <font>
      <sz val="12"/>
      <color theme="1"/>
      <name val="David"/>
      <family val="2"/>
    </font>
    <font>
      <b/>
      <sz val="12"/>
      <name val="David"/>
      <family val="2"/>
      <charset val="177"/>
    </font>
    <font>
      <b/>
      <sz val="14"/>
      <name val="David"/>
      <family val="2"/>
      <charset val="177"/>
    </font>
    <font>
      <sz val="12"/>
      <name val="David"/>
      <family val="2"/>
      <charset val="177"/>
    </font>
    <font>
      <sz val="12"/>
      <name val="David"/>
      <family val="2"/>
    </font>
    <font>
      <b/>
      <sz val="16"/>
      <color theme="0"/>
      <name val="David"/>
      <family val="2"/>
      <charset val="177"/>
    </font>
    <font>
      <b/>
      <sz val="12"/>
      <name val="David"/>
      <family val="2"/>
    </font>
    <font>
      <b/>
      <sz val="11"/>
      <color theme="1"/>
      <name val="David"/>
      <family val="2"/>
    </font>
    <font>
      <b/>
      <sz val="12"/>
      <color rgb="FF000000"/>
      <name val="David"/>
      <family val="2"/>
    </font>
    <font>
      <sz val="12"/>
      <color rgb="FF000000"/>
      <name val="David"/>
      <family val="2"/>
    </font>
    <font>
      <b/>
      <sz val="12"/>
      <color rgb="FFFFFFFF"/>
      <name val="David"/>
      <family val="2"/>
    </font>
    <font>
      <b/>
      <sz val="12"/>
      <name val="David"/>
      <charset val="177"/>
    </font>
    <font>
      <sz val="12"/>
      <name val="David"/>
      <charset val="177"/>
    </font>
    <font>
      <b/>
      <sz val="9"/>
      <color indexed="81"/>
      <name val="Tahoma"/>
      <family val="2"/>
    </font>
    <font>
      <sz val="11"/>
      <color theme="1"/>
      <name val="David"/>
      <family val="2"/>
    </font>
    <font>
      <sz val="7"/>
      <color theme="1"/>
      <name val="Times New Roman"/>
      <family val="1"/>
    </font>
    <font>
      <b/>
      <sz val="12"/>
      <color theme="1"/>
      <name val="David"/>
      <family val="2"/>
    </font>
    <font>
      <sz val="12"/>
      <color theme="1"/>
      <name val="Calibri"/>
      <family val="2"/>
    </font>
    <font>
      <u/>
      <sz val="12"/>
      <color theme="1"/>
      <name val="David"/>
      <family val="2"/>
    </font>
    <font>
      <u/>
      <sz val="12"/>
      <color theme="10"/>
      <name val="David"/>
      <family val="2"/>
    </font>
    <font>
      <sz val="12"/>
      <color theme="1"/>
      <name val="Symbol"/>
      <family val="1"/>
      <charset val="2"/>
    </font>
    <font>
      <sz val="9"/>
      <color indexed="81"/>
      <name val="Tahoma"/>
      <family val="2"/>
    </font>
    <font>
      <b/>
      <sz val="11"/>
      <name val="David"/>
      <family val="2"/>
    </font>
    <font>
      <sz val="14"/>
      <color theme="1"/>
      <name val="David"/>
      <family val="2"/>
    </font>
    <font>
      <b/>
      <sz val="20"/>
      <color rgb="FF000000"/>
      <name val="David"/>
      <family val="2"/>
    </font>
  </fonts>
  <fills count="31">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1" tint="0.249977111117893"/>
        <bgColor indexed="64"/>
      </patternFill>
    </fill>
    <fill>
      <patternFill patternType="solid">
        <fgColor rgb="FF92CDDC"/>
        <bgColor rgb="FF000000"/>
      </patternFill>
    </fill>
    <fill>
      <patternFill patternType="solid">
        <fgColor rgb="FFB7DEE8"/>
        <bgColor rgb="FF000000"/>
      </patternFill>
    </fill>
    <fill>
      <patternFill patternType="solid">
        <fgColor rgb="FFDAEEF3"/>
        <bgColor rgb="FF000000"/>
      </patternFill>
    </fill>
    <fill>
      <patternFill patternType="solid">
        <fgColor rgb="FFE4DFEC"/>
        <bgColor rgb="FF000000"/>
      </patternFill>
    </fill>
    <fill>
      <patternFill patternType="solid">
        <fgColor rgb="FFFDE9D9"/>
        <bgColor rgb="FF000000"/>
      </patternFill>
    </fill>
    <fill>
      <patternFill patternType="solid">
        <fgColor theme="3" tint="0.39997558519241921"/>
        <bgColor rgb="FF000000"/>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rgb="FF000000"/>
      </patternFill>
    </fill>
    <fill>
      <patternFill patternType="solid">
        <fgColor rgb="FFC6E0B4"/>
        <bgColor rgb="FF000000"/>
      </patternFill>
    </fill>
    <fill>
      <patternFill patternType="solid">
        <fgColor rgb="FFB4C6E7"/>
        <bgColor rgb="FF000000"/>
      </patternFill>
    </fill>
    <fill>
      <patternFill patternType="solid">
        <fgColor rgb="FFBDD7EE"/>
        <bgColor rgb="FF000000"/>
      </patternFill>
    </fill>
    <fill>
      <patternFill patternType="solid">
        <fgColor rgb="FFF2F2F2"/>
        <bgColor rgb="FF000000"/>
      </patternFill>
    </fill>
    <fill>
      <patternFill patternType="solid">
        <fgColor rgb="FFDBDBDB"/>
        <bgColor rgb="FF000000"/>
      </patternFill>
    </fill>
    <fill>
      <patternFill patternType="solid">
        <fgColor rgb="FF404040"/>
        <bgColor rgb="FF000000"/>
      </patternFill>
    </fill>
    <fill>
      <patternFill patternType="solid">
        <fgColor theme="5" tint="0.59999389629810485"/>
        <bgColor indexed="64"/>
      </patternFill>
    </fill>
  </fills>
  <borders count="55">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65">
    <xf numFmtId="0" fontId="0" fillId="0" borderId="0" xfId="0"/>
    <xf numFmtId="0" fontId="5" fillId="9" borderId="3" xfId="0" applyFont="1" applyFill="1" applyBorder="1" applyAlignment="1" applyProtection="1">
      <alignment horizontal="center" vertical="center" wrapText="1" readingOrder="2"/>
      <protection hidden="1"/>
    </xf>
    <xf numFmtId="0" fontId="5" fillId="9" borderId="11" xfId="0" applyFont="1" applyFill="1" applyBorder="1" applyAlignment="1" applyProtection="1">
      <alignment horizontal="center" vertical="center" wrapText="1" readingOrder="2"/>
      <protection hidden="1"/>
    </xf>
    <xf numFmtId="0" fontId="5" fillId="8" borderId="12" xfId="0" applyFont="1" applyFill="1" applyBorder="1" applyAlignment="1" applyProtection="1">
      <alignment horizontal="center" vertical="center" wrapText="1" readingOrder="2"/>
      <protection hidden="1"/>
    </xf>
    <xf numFmtId="9" fontId="5" fillId="7" borderId="31" xfId="1" applyFont="1" applyFill="1" applyBorder="1" applyAlignment="1" applyProtection="1">
      <alignment horizontal="center" vertical="center" wrapText="1" readingOrder="2"/>
      <protection hidden="1"/>
    </xf>
    <xf numFmtId="1" fontId="8" fillId="2" borderId="17" xfId="0" applyNumberFormat="1" applyFont="1" applyFill="1" applyBorder="1" applyAlignment="1" applyProtection="1">
      <alignment horizontal="center" vertical="center" wrapText="1" readingOrder="2"/>
      <protection hidden="1"/>
    </xf>
    <xf numFmtId="164" fontId="5" fillId="2" borderId="32" xfId="0" applyNumberFormat="1" applyFont="1" applyFill="1" applyBorder="1" applyAlignment="1" applyProtection="1">
      <alignment horizontal="center" vertical="center" wrapText="1" readingOrder="2"/>
      <protection hidden="1"/>
    </xf>
    <xf numFmtId="9" fontId="5" fillId="7" borderId="34" xfId="1" applyFont="1" applyFill="1" applyBorder="1" applyAlignment="1" applyProtection="1">
      <alignment horizontal="center" vertical="center" wrapText="1" readingOrder="2"/>
      <protection hidden="1"/>
    </xf>
    <xf numFmtId="164" fontId="5" fillId="2" borderId="33" xfId="0" applyNumberFormat="1" applyFont="1" applyFill="1" applyBorder="1" applyAlignment="1" applyProtection="1">
      <alignment horizontal="center" vertical="center" wrapText="1" readingOrder="2"/>
      <protection hidden="1"/>
    </xf>
    <xf numFmtId="9" fontId="5" fillId="7" borderId="35" xfId="1" applyFont="1" applyFill="1" applyBorder="1" applyAlignment="1" applyProtection="1">
      <alignment horizontal="center" vertical="center" wrapText="1" readingOrder="2"/>
      <protection hidden="1"/>
    </xf>
    <xf numFmtId="9" fontId="9" fillId="14" borderId="14" xfId="1" applyFont="1" applyFill="1" applyBorder="1" applyAlignment="1" applyProtection="1">
      <alignment horizontal="center" vertical="center" wrapText="1" readingOrder="2"/>
      <protection hidden="1"/>
    </xf>
    <xf numFmtId="0" fontId="6" fillId="12" borderId="12" xfId="0" applyFont="1" applyFill="1" applyBorder="1" applyAlignment="1" applyProtection="1">
      <alignment horizontal="center" vertical="center" wrapText="1" readingOrder="2"/>
      <protection hidden="1"/>
    </xf>
    <xf numFmtId="1" fontId="2" fillId="12" borderId="14" xfId="1" applyNumberFormat="1" applyFont="1" applyFill="1" applyBorder="1" applyAlignment="1">
      <alignment horizontal="center" vertical="center"/>
    </xf>
    <xf numFmtId="1" fontId="8" fillId="2" borderId="15" xfId="0" applyNumberFormat="1" applyFont="1" applyFill="1" applyBorder="1" applyAlignment="1" applyProtection="1">
      <alignment horizontal="center" vertical="center" wrapText="1" readingOrder="2"/>
      <protection hidden="1"/>
    </xf>
    <xf numFmtId="0" fontId="5" fillId="8" borderId="14" xfId="0" applyFont="1" applyFill="1" applyBorder="1" applyAlignment="1" applyProtection="1">
      <alignment horizontal="center" vertical="center" wrapText="1" readingOrder="2"/>
      <protection hidden="1"/>
    </xf>
    <xf numFmtId="0" fontId="5" fillId="8" borderId="38" xfId="0" applyFont="1" applyFill="1" applyBorder="1" applyAlignment="1" applyProtection="1">
      <alignment horizontal="center" vertical="center" wrapText="1" readingOrder="2"/>
      <protection hidden="1"/>
    </xf>
    <xf numFmtId="0" fontId="5" fillId="10" borderId="3" xfId="0" applyFont="1" applyFill="1" applyBorder="1" applyAlignment="1" applyProtection="1">
      <alignment horizontal="center" vertical="center" wrapText="1" readingOrder="2"/>
      <protection hidden="1"/>
    </xf>
    <xf numFmtId="0" fontId="5" fillId="10" borderId="14" xfId="0" applyFont="1" applyFill="1" applyBorder="1" applyAlignment="1" applyProtection="1">
      <alignment horizontal="center" vertical="center" wrapText="1" readingOrder="2"/>
      <protection hidden="1"/>
    </xf>
    <xf numFmtId="0" fontId="11" fillId="18" borderId="36" xfId="0" applyFont="1" applyFill="1" applyBorder="1" applyAlignment="1">
      <alignment horizontal="center"/>
    </xf>
    <xf numFmtId="0" fontId="11" fillId="18" borderId="37" xfId="0" applyFont="1" applyFill="1" applyBorder="1" applyAlignment="1">
      <alignment horizontal="center"/>
    </xf>
    <xf numFmtId="0" fontId="11" fillId="9" borderId="19" xfId="0" applyFont="1" applyFill="1" applyBorder="1" applyAlignment="1">
      <alignment horizontal="center" vertical="center"/>
    </xf>
    <xf numFmtId="0" fontId="11" fillId="9" borderId="17" xfId="0" applyFont="1" applyFill="1" applyBorder="1" applyAlignment="1">
      <alignment horizontal="center" vertical="center"/>
    </xf>
    <xf numFmtId="0" fontId="11" fillId="9" borderId="36" xfId="0" applyFont="1" applyFill="1" applyBorder="1" applyAlignment="1">
      <alignment horizontal="center" vertical="center"/>
    </xf>
    <xf numFmtId="164" fontId="5" fillId="2" borderId="37" xfId="0" applyNumberFormat="1" applyFont="1" applyFill="1" applyBorder="1" applyAlignment="1" applyProtection="1">
      <alignment horizontal="center" vertical="center" wrapText="1" readingOrder="2"/>
      <protection locked="0"/>
    </xf>
    <xf numFmtId="0" fontId="5" fillId="8" borderId="13" xfId="0" applyFont="1" applyFill="1" applyBorder="1" applyAlignment="1" applyProtection="1">
      <alignment horizontal="center" vertical="center" wrapText="1" readingOrder="2"/>
      <protection hidden="1"/>
    </xf>
    <xf numFmtId="1" fontId="8" fillId="2" borderId="51" xfId="0" applyNumberFormat="1" applyFont="1" applyFill="1" applyBorder="1" applyAlignment="1" applyProtection="1">
      <alignment horizontal="center" vertical="center" wrapText="1" readingOrder="2"/>
      <protection hidden="1"/>
    </xf>
    <xf numFmtId="1" fontId="8" fillId="2" borderId="5" xfId="0" applyNumberFormat="1" applyFont="1" applyFill="1" applyBorder="1" applyAlignment="1" applyProtection="1">
      <alignment horizontal="center" vertical="center" wrapText="1" readingOrder="2"/>
      <protection hidden="1"/>
    </xf>
    <xf numFmtId="1" fontId="8" fillId="2" borderId="16" xfId="0" applyNumberFormat="1" applyFont="1" applyFill="1" applyBorder="1" applyAlignment="1" applyProtection="1">
      <alignment horizontal="right" vertical="center" wrapText="1" readingOrder="2"/>
      <protection hidden="1"/>
    </xf>
    <xf numFmtId="1" fontId="8" fillId="2" borderId="51" xfId="0" applyNumberFormat="1" applyFont="1" applyFill="1" applyBorder="1" applyAlignment="1" applyProtection="1">
      <alignment horizontal="right" vertical="center" wrapText="1" readingOrder="2"/>
      <protection hidden="1"/>
    </xf>
    <xf numFmtId="0" fontId="12" fillId="24" borderId="3" xfId="0" applyFont="1" applyFill="1" applyBorder="1" applyAlignment="1" applyProtection="1">
      <alignment horizontal="center" vertical="center" readingOrder="2"/>
      <protection hidden="1"/>
    </xf>
    <xf numFmtId="9" fontId="13" fillId="26" borderId="8" xfId="1" applyFont="1" applyFill="1" applyBorder="1" applyAlignment="1">
      <alignment horizontal="center" vertical="center" wrapText="1"/>
    </xf>
    <xf numFmtId="2" fontId="12" fillId="28" borderId="11" xfId="0" applyNumberFormat="1" applyFont="1" applyFill="1" applyBorder="1" applyAlignment="1" applyProtection="1">
      <alignment horizontal="center" vertical="center"/>
      <protection hidden="1"/>
    </xf>
    <xf numFmtId="2" fontId="12" fillId="27" borderId="3" xfId="0" applyNumberFormat="1" applyFont="1" applyFill="1" applyBorder="1" applyAlignment="1" applyProtection="1">
      <alignment horizontal="center" vertical="center"/>
      <protection hidden="1"/>
    </xf>
    <xf numFmtId="164" fontId="12" fillId="27" borderId="11" xfId="0" applyNumberFormat="1" applyFont="1" applyFill="1" applyBorder="1" applyAlignment="1" applyProtection="1">
      <alignment horizontal="center" vertical="center"/>
      <protection hidden="1"/>
    </xf>
    <xf numFmtId="0" fontId="5" fillId="10" borderId="44" xfId="0" applyFont="1" applyFill="1" applyBorder="1" applyAlignment="1" applyProtection="1">
      <alignment horizontal="center" vertical="center" wrapText="1" readingOrder="2"/>
      <protection hidden="1"/>
    </xf>
    <xf numFmtId="0" fontId="12" fillId="0" borderId="21" xfId="0" applyFont="1" applyFill="1" applyBorder="1" applyAlignment="1">
      <alignment horizontal="center"/>
    </xf>
    <xf numFmtId="0" fontId="12" fillId="24" borderId="44" xfId="0" applyFont="1" applyFill="1" applyBorder="1" applyAlignment="1" applyProtection="1">
      <alignment horizontal="center" vertical="center" readingOrder="2"/>
      <protection hidden="1"/>
    </xf>
    <xf numFmtId="0" fontId="12" fillId="0" borderId="45" xfId="0" applyFont="1" applyFill="1" applyBorder="1" applyAlignment="1">
      <alignment horizontal="center" vertical="center" wrapText="1"/>
    </xf>
    <xf numFmtId="2" fontId="13" fillId="26" borderId="8" xfId="0" applyNumberFormat="1" applyFont="1" applyFill="1" applyBorder="1" applyAlignment="1">
      <alignment horizontal="center" vertical="center" wrapText="1"/>
    </xf>
    <xf numFmtId="0" fontId="12" fillId="0" borderId="3" xfId="0" applyFont="1" applyFill="1" applyBorder="1" applyAlignment="1">
      <alignment horizontal="center"/>
    </xf>
    <xf numFmtId="0" fontId="13" fillId="25" borderId="8" xfId="0" applyFont="1" applyFill="1" applyBorder="1" applyAlignment="1">
      <alignment horizontal="center" vertical="center" wrapText="1"/>
    </xf>
    <xf numFmtId="0" fontId="12" fillId="27" borderId="3" xfId="0" applyFont="1" applyFill="1" applyBorder="1" applyAlignment="1" applyProtection="1">
      <alignment vertical="center"/>
      <protection hidden="1"/>
    </xf>
    <xf numFmtId="0" fontId="14" fillId="29" borderId="45" xfId="0" applyFont="1" applyFill="1" applyBorder="1" applyAlignment="1" applyProtection="1">
      <alignment vertical="center"/>
      <protection hidden="1"/>
    </xf>
    <xf numFmtId="1" fontId="8" fillId="2" borderId="5" xfId="0" applyNumberFormat="1" applyFont="1" applyFill="1" applyBorder="1" applyAlignment="1" applyProtection="1">
      <alignment horizontal="right" vertical="center" wrapText="1" readingOrder="2"/>
      <protection hidden="1"/>
    </xf>
    <xf numFmtId="164" fontId="5" fillId="2" borderId="37" xfId="0" applyNumberFormat="1" applyFont="1" applyFill="1" applyBorder="1" applyAlignment="1" applyProtection="1">
      <alignment horizontal="center" vertical="center" wrapText="1" readingOrder="2"/>
      <protection hidden="1"/>
    </xf>
    <xf numFmtId="0" fontId="4" fillId="4" borderId="54" xfId="0" applyFont="1" applyFill="1" applyBorder="1" applyAlignment="1" applyProtection="1">
      <alignment horizontal="right" vertical="top" wrapText="1" readingOrder="2"/>
      <protection hidden="1"/>
    </xf>
    <xf numFmtId="0" fontId="12" fillId="0" borderId="45" xfId="0" applyFont="1" applyFill="1" applyBorder="1" applyAlignment="1">
      <alignment horizontal="center" vertical="top"/>
    </xf>
    <xf numFmtId="0" fontId="18" fillId="0" borderId="0" xfId="0" applyFont="1" applyAlignment="1">
      <alignment horizontal="justify" vertical="center" readingOrder="2"/>
    </xf>
    <xf numFmtId="0" fontId="4" fillId="0" borderId="0" xfId="0" applyFont="1"/>
    <xf numFmtId="0" fontId="4" fillId="0" borderId="0" xfId="0" applyFont="1" applyAlignment="1">
      <alignment horizontal="justify" vertical="center" readingOrder="2"/>
    </xf>
    <xf numFmtId="0" fontId="3" fillId="0" borderId="0" xfId="2" applyAlignment="1">
      <alignment horizontal="justify" vertical="center" readingOrder="2"/>
    </xf>
    <xf numFmtId="0" fontId="21" fillId="0" borderId="0" xfId="0" applyFont="1" applyAlignment="1">
      <alignment horizontal="justify" vertical="center" readingOrder="2"/>
    </xf>
    <xf numFmtId="0" fontId="20" fillId="2" borderId="2" xfId="0" applyFont="1" applyFill="1" applyBorder="1" applyAlignment="1" applyProtection="1">
      <alignment horizontal="center" vertical="center" wrapText="1"/>
      <protection hidden="1"/>
    </xf>
    <xf numFmtId="0" fontId="20" fillId="2" borderId="3" xfId="0" applyFont="1" applyFill="1" applyBorder="1" applyAlignment="1" applyProtection="1">
      <alignment horizontal="center" vertical="center" readingOrder="2"/>
      <protection hidden="1"/>
    </xf>
    <xf numFmtId="0" fontId="20" fillId="2" borderId="5" xfId="0" applyFont="1" applyFill="1" applyBorder="1" applyAlignment="1" applyProtection="1">
      <alignment horizontal="center" vertical="center" wrapText="1"/>
      <protection hidden="1"/>
    </xf>
    <xf numFmtId="0" fontId="20" fillId="2" borderId="7" xfId="0" applyFont="1" applyFill="1" applyBorder="1" applyAlignment="1" applyProtection="1">
      <alignment horizontal="center" vertical="center" wrapText="1"/>
      <protection hidden="1"/>
    </xf>
    <xf numFmtId="0" fontId="20" fillId="2" borderId="6" xfId="0" applyFont="1" applyFill="1" applyBorder="1" applyAlignment="1" applyProtection="1">
      <alignment horizontal="center" vertical="center" wrapText="1"/>
      <protection locked="0"/>
    </xf>
    <xf numFmtId="0" fontId="20" fillId="2" borderId="0" xfId="0" applyFont="1" applyFill="1" applyBorder="1" applyAlignment="1" applyProtection="1">
      <alignment horizontal="center" vertical="center" wrapText="1"/>
      <protection hidden="1"/>
    </xf>
    <xf numFmtId="0" fontId="20" fillId="2" borderId="8"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hidden="1"/>
    </xf>
    <xf numFmtId="49" fontId="20" fillId="3" borderId="1" xfId="0" applyNumberFormat="1" applyFont="1" applyFill="1" applyBorder="1" applyAlignment="1" applyProtection="1">
      <alignment horizontal="center" vertical="center" wrapText="1"/>
      <protection hidden="1"/>
    </xf>
    <xf numFmtId="0" fontId="20" fillId="3" borderId="29" xfId="0" applyFont="1" applyFill="1" applyBorder="1" applyAlignment="1" applyProtection="1">
      <alignment horizontal="center" vertical="center" wrapText="1"/>
      <protection hidden="1"/>
    </xf>
    <xf numFmtId="0" fontId="20" fillId="3" borderId="44" xfId="0" applyFont="1" applyFill="1" applyBorder="1" applyAlignment="1" applyProtection="1">
      <alignment horizontal="center" vertical="center" wrapText="1"/>
      <protection hidden="1"/>
    </xf>
    <xf numFmtId="49" fontId="20" fillId="4" borderId="19" xfId="0" applyNumberFormat="1" applyFont="1" applyFill="1" applyBorder="1" applyAlignment="1" applyProtection="1">
      <alignment horizontal="center" vertical="center" readingOrder="2"/>
      <protection hidden="1"/>
    </xf>
    <xf numFmtId="0" fontId="4" fillId="4" borderId="53" xfId="0" applyFont="1" applyFill="1" applyBorder="1" applyAlignment="1" applyProtection="1">
      <alignment horizontal="right" vertical="center" wrapText="1" readingOrder="2"/>
      <protection hidden="1"/>
    </xf>
    <xf numFmtId="0" fontId="8" fillId="2" borderId="53" xfId="0" applyFont="1" applyFill="1" applyBorder="1" applyAlignment="1">
      <alignment horizontal="center" vertical="center" wrapText="1"/>
    </xf>
    <xf numFmtId="49" fontId="20" fillId="4" borderId="17" xfId="0" applyNumberFormat="1" applyFont="1" applyFill="1" applyBorder="1" applyAlignment="1" applyProtection="1">
      <alignment horizontal="center" vertical="center" readingOrder="2"/>
      <protection hidden="1"/>
    </xf>
    <xf numFmtId="0" fontId="4" fillId="4" borderId="7" xfId="0" applyFont="1" applyFill="1" applyBorder="1" applyAlignment="1" applyProtection="1">
      <alignment horizontal="right" vertical="center" wrapText="1" readingOrder="2"/>
      <protection hidden="1"/>
    </xf>
    <xf numFmtId="0" fontId="8" fillId="2" borderId="7" xfId="0" applyFont="1" applyFill="1" applyBorder="1" applyAlignment="1">
      <alignment horizontal="center" vertical="center" wrapText="1"/>
    </xf>
    <xf numFmtId="49" fontId="20" fillId="4" borderId="25" xfId="0" applyNumberFormat="1" applyFont="1" applyFill="1" applyBorder="1" applyAlignment="1" applyProtection="1">
      <alignment horizontal="center" vertical="center" readingOrder="2"/>
      <protection hidden="1"/>
    </xf>
    <xf numFmtId="0" fontId="4" fillId="4" borderId="54" xfId="0" applyFont="1" applyFill="1" applyBorder="1" applyAlignment="1" applyProtection="1">
      <alignment horizontal="right" vertical="center" wrapText="1" readingOrder="2"/>
      <protection hidden="1"/>
    </xf>
    <xf numFmtId="0" fontId="8" fillId="2" borderId="54" xfId="0" applyFont="1" applyFill="1" applyBorder="1" applyAlignment="1">
      <alignment horizontal="center" vertical="center" wrapText="1"/>
    </xf>
    <xf numFmtId="49" fontId="20" fillId="5" borderId="4" xfId="0" applyNumberFormat="1" applyFont="1" applyFill="1" applyBorder="1" applyAlignment="1" applyProtection="1">
      <alignment horizontal="center" vertical="center"/>
      <protection hidden="1"/>
    </xf>
    <xf numFmtId="0" fontId="20" fillId="3" borderId="52" xfId="0" applyFont="1" applyFill="1" applyBorder="1" applyAlignment="1" applyProtection="1">
      <alignment horizontal="center" vertical="center" wrapText="1"/>
      <protection hidden="1"/>
    </xf>
    <xf numFmtId="0" fontId="20" fillId="5" borderId="28" xfId="0" applyFont="1" applyFill="1" applyBorder="1" applyAlignment="1" applyProtection="1">
      <alignment horizontal="center" vertical="center" wrapText="1"/>
      <protection hidden="1"/>
    </xf>
    <xf numFmtId="0" fontId="8" fillId="2" borderId="53" xfId="0" applyFont="1" applyFill="1" applyBorder="1" applyAlignment="1">
      <alignment horizontal="center" vertical="center" wrapText="1" readingOrder="2"/>
    </xf>
    <xf numFmtId="0" fontId="20" fillId="6" borderId="9" xfId="0" applyNumberFormat="1" applyFont="1" applyFill="1" applyBorder="1" applyAlignment="1" applyProtection="1">
      <alignment horizontal="center" vertical="center"/>
      <protection hidden="1"/>
    </xf>
    <xf numFmtId="0" fontId="20" fillId="6" borderId="40" xfId="0" applyFont="1" applyFill="1" applyBorder="1" applyAlignment="1" applyProtection="1">
      <alignment horizontal="center" vertical="center" wrapText="1" readingOrder="2"/>
      <protection hidden="1"/>
    </xf>
    <xf numFmtId="0" fontId="20" fillId="6" borderId="45" xfId="0" applyFont="1" applyFill="1" applyBorder="1" applyAlignment="1" applyProtection="1">
      <alignment horizontal="center" vertical="center" wrapText="1"/>
      <protection hidden="1"/>
    </xf>
    <xf numFmtId="0" fontId="20" fillId="7" borderId="19" xfId="0" applyNumberFormat="1" applyFont="1" applyFill="1" applyBorder="1" applyAlignment="1" applyProtection="1">
      <alignment horizontal="center" vertical="center" readingOrder="2"/>
      <protection hidden="1"/>
    </xf>
    <xf numFmtId="0" fontId="4" fillId="7" borderId="20" xfId="0" applyFont="1" applyFill="1" applyBorder="1" applyAlignment="1" applyProtection="1">
      <alignment horizontal="right" vertical="center" wrapText="1" readingOrder="2"/>
      <protection hidden="1"/>
    </xf>
    <xf numFmtId="0" fontId="8" fillId="2" borderId="17" xfId="0" applyFont="1" applyFill="1" applyBorder="1" applyAlignment="1">
      <alignment horizontal="center" vertical="center" wrapText="1"/>
    </xf>
    <xf numFmtId="0" fontId="20" fillId="7" borderId="19" xfId="0" quotePrefix="1" applyNumberFormat="1" applyFont="1" applyFill="1" applyBorder="1" applyAlignment="1" applyProtection="1">
      <alignment horizontal="center" vertical="center" readingOrder="2"/>
      <protection hidden="1"/>
    </xf>
    <xf numFmtId="2" fontId="20" fillId="7" borderId="19" xfId="0" quotePrefix="1" applyNumberFormat="1" applyFont="1" applyFill="1" applyBorder="1" applyAlignment="1" applyProtection="1">
      <alignment horizontal="center" vertical="center" readingOrder="2"/>
      <protection hidden="1"/>
    </xf>
    <xf numFmtId="0" fontId="23" fillId="2" borderId="11" xfId="2" applyFont="1" applyFill="1" applyBorder="1" applyAlignment="1" applyProtection="1">
      <alignment horizontal="center" vertical="center" wrapText="1"/>
      <protection locked="0"/>
    </xf>
    <xf numFmtId="0" fontId="24" fillId="0" borderId="0" xfId="0" applyFont="1" applyAlignment="1">
      <alignment horizontal="justify" vertical="center" readingOrder="2"/>
    </xf>
    <xf numFmtId="0" fontId="20" fillId="0" borderId="0" xfId="0" applyFont="1" applyAlignment="1">
      <alignment horizontal="justify" vertical="center" readingOrder="2"/>
    </xf>
    <xf numFmtId="0" fontId="4" fillId="0" borderId="0" xfId="0" applyFont="1" applyAlignment="1">
      <alignment horizontal="right" vertical="center" readingOrder="2"/>
    </xf>
    <xf numFmtId="0" fontId="20" fillId="0" borderId="0" xfId="0" applyFont="1" applyAlignment="1">
      <alignment horizontal="right" vertical="center" readingOrder="2"/>
    </xf>
    <xf numFmtId="0" fontId="12" fillId="16" borderId="23" xfId="0" applyFont="1" applyFill="1" applyBorder="1" applyAlignment="1">
      <alignment horizontal="center" vertical="center" wrapText="1"/>
    </xf>
    <xf numFmtId="0" fontId="12" fillId="17" borderId="7" xfId="0" applyFont="1" applyFill="1" applyBorder="1" applyAlignment="1">
      <alignment horizontal="center" vertical="center" wrapText="1"/>
    </xf>
    <xf numFmtId="0" fontId="12" fillId="16" borderId="0" xfId="0" applyFont="1" applyFill="1" applyBorder="1" applyAlignment="1" applyProtection="1">
      <alignment horizontal="center" vertical="center" wrapText="1"/>
      <protection hidden="1"/>
    </xf>
    <xf numFmtId="0" fontId="20" fillId="17" borderId="7" xfId="0" applyFont="1" applyFill="1" applyBorder="1" applyAlignment="1">
      <alignment horizontal="right" vertical="top" wrapText="1" readingOrder="2"/>
    </xf>
    <xf numFmtId="9" fontId="26" fillId="19" borderId="24" xfId="1" applyFont="1" applyFill="1" applyBorder="1" applyAlignment="1" applyProtection="1">
      <alignment horizontal="center" vertical="center" wrapText="1" readingOrder="2"/>
      <protection hidden="1"/>
    </xf>
    <xf numFmtId="0" fontId="18" fillId="0" borderId="22" xfId="0" applyFont="1" applyBorder="1" applyAlignment="1">
      <alignment vertical="top" wrapText="1"/>
    </xf>
    <xf numFmtId="0" fontId="18" fillId="0" borderId="33" xfId="0" applyFont="1" applyBorder="1" applyAlignment="1">
      <alignment vertical="top" wrapText="1"/>
    </xf>
    <xf numFmtId="9" fontId="26" fillId="19" borderId="27" xfId="1" applyFont="1" applyFill="1" applyBorder="1" applyAlignment="1" applyProtection="1">
      <alignment horizontal="center" vertical="center" wrapText="1" readingOrder="2"/>
      <protection hidden="1"/>
    </xf>
    <xf numFmtId="0" fontId="18" fillId="0" borderId="37" xfId="0" applyFont="1" applyBorder="1" applyAlignment="1">
      <alignment vertical="top" wrapText="1"/>
    </xf>
    <xf numFmtId="164" fontId="12" fillId="20" borderId="12" xfId="0" applyNumberFormat="1" applyFont="1" applyFill="1" applyBorder="1" applyAlignment="1">
      <alignment horizontal="center" vertical="center"/>
    </xf>
    <xf numFmtId="164" fontId="12" fillId="20" borderId="49" xfId="0" applyNumberFormat="1" applyFont="1" applyFill="1" applyBorder="1" applyAlignment="1">
      <alignment horizontal="center" vertical="center"/>
    </xf>
    <xf numFmtId="9" fontId="26" fillId="20" borderId="50" xfId="1" applyFont="1" applyFill="1" applyBorder="1" applyAlignment="1" applyProtection="1">
      <alignment horizontal="center" vertical="center" wrapText="1" readingOrder="2"/>
      <protection hidden="1"/>
    </xf>
    <xf numFmtId="164" fontId="12" fillId="23" borderId="12" xfId="0" applyNumberFormat="1" applyFont="1" applyFill="1" applyBorder="1" applyAlignment="1">
      <alignment horizontal="center" vertical="center"/>
    </xf>
    <xf numFmtId="164" fontId="12" fillId="23" borderId="49" xfId="0" applyNumberFormat="1" applyFont="1" applyFill="1" applyBorder="1" applyAlignment="1">
      <alignment horizontal="center" vertical="center"/>
    </xf>
    <xf numFmtId="9" fontId="26" fillId="23" borderId="50" xfId="1" applyFont="1" applyFill="1" applyBorder="1" applyAlignment="1" applyProtection="1">
      <alignment horizontal="center" vertical="center" wrapText="1" readingOrder="2"/>
      <protection hidden="1"/>
    </xf>
    <xf numFmtId="0" fontId="20" fillId="0" borderId="0" xfId="0" applyFont="1" applyAlignment="1">
      <alignment horizontal="center"/>
    </xf>
    <xf numFmtId="9" fontId="20" fillId="0" borderId="0" xfId="1" applyFont="1" applyAlignment="1">
      <alignment horizontal="center"/>
    </xf>
    <xf numFmtId="0" fontId="20" fillId="30" borderId="44" xfId="0" applyFont="1" applyFill="1" applyBorder="1"/>
    <xf numFmtId="9" fontId="20" fillId="0" borderId="45" xfId="0" applyNumberFormat="1" applyFont="1" applyBorder="1"/>
    <xf numFmtId="0" fontId="20" fillId="2" borderId="1" xfId="0" applyFont="1" applyFill="1" applyBorder="1" applyAlignment="1" applyProtection="1">
      <alignment horizontal="center" vertical="center" wrapText="1"/>
      <protection hidden="1"/>
    </xf>
    <xf numFmtId="0" fontId="20" fillId="2" borderId="4" xfId="0" applyFont="1" applyFill="1" applyBorder="1" applyAlignment="1" applyProtection="1">
      <alignment horizontal="center" vertical="center" wrapText="1"/>
      <protection hidden="1"/>
    </xf>
    <xf numFmtId="0" fontId="20" fillId="2" borderId="9" xfId="0" applyFont="1" applyFill="1" applyBorder="1" applyAlignment="1" applyProtection="1">
      <alignment horizontal="center" vertical="center" wrapText="1"/>
      <protection hidden="1"/>
    </xf>
    <xf numFmtId="0" fontId="6" fillId="9" borderId="19" xfId="0" applyFont="1" applyFill="1" applyBorder="1" applyAlignment="1" applyProtection="1">
      <alignment horizontal="center" vertical="center" wrapText="1" readingOrder="2"/>
      <protection hidden="1"/>
    </xf>
    <xf numFmtId="0" fontId="6" fillId="9" borderId="2" xfId="0" applyFont="1" applyFill="1" applyBorder="1" applyAlignment="1" applyProtection="1">
      <alignment horizontal="center" vertical="center" wrapText="1" readingOrder="2"/>
      <protection hidden="1"/>
    </xf>
    <xf numFmtId="0" fontId="6" fillId="9" borderId="22" xfId="0" applyFont="1" applyFill="1" applyBorder="1" applyAlignment="1" applyProtection="1">
      <alignment horizontal="center" vertical="center" wrapText="1" readingOrder="2"/>
      <protection hidden="1"/>
    </xf>
    <xf numFmtId="0" fontId="6" fillId="9" borderId="25" xfId="0" applyNumberFormat="1" applyFont="1" applyFill="1" applyBorder="1" applyAlignment="1" applyProtection="1">
      <alignment horizontal="center" vertical="center" wrapText="1" readingOrder="2"/>
      <protection hidden="1"/>
    </xf>
    <xf numFmtId="0" fontId="6" fillId="9" borderId="10" xfId="0" applyNumberFormat="1" applyFont="1" applyFill="1" applyBorder="1" applyAlignment="1" applyProtection="1">
      <alignment horizontal="center" vertical="center" wrapText="1" readingOrder="2"/>
      <protection hidden="1"/>
    </xf>
    <xf numFmtId="0" fontId="6" fillId="9" borderId="26" xfId="0" applyNumberFormat="1" applyFont="1" applyFill="1" applyBorder="1" applyAlignment="1" applyProtection="1">
      <alignment horizontal="center" vertical="center" wrapText="1" readingOrder="2"/>
      <protection hidden="1"/>
    </xf>
    <xf numFmtId="2" fontId="9" fillId="14" borderId="12" xfId="0" applyNumberFormat="1" applyFont="1" applyFill="1" applyBorder="1" applyAlignment="1" applyProtection="1">
      <alignment horizontal="center" vertical="center" wrapText="1" readingOrder="2"/>
      <protection locked="0"/>
    </xf>
    <xf numFmtId="2" fontId="9" fillId="14" borderId="13" xfId="0" applyNumberFormat="1" applyFont="1" applyFill="1" applyBorder="1" applyAlignment="1" applyProtection="1">
      <alignment horizontal="center" vertical="center" wrapText="1" readingOrder="2"/>
      <protection locked="0"/>
    </xf>
    <xf numFmtId="2" fontId="9" fillId="14" borderId="38" xfId="0" applyNumberFormat="1" applyFont="1" applyFill="1" applyBorder="1" applyAlignment="1" applyProtection="1">
      <alignment horizontal="center" vertical="center" wrapText="1" readingOrder="2"/>
      <protection locked="0"/>
    </xf>
    <xf numFmtId="0" fontId="2" fillId="13" borderId="12" xfId="0" applyFont="1" applyFill="1" applyBorder="1" applyAlignment="1">
      <alignment horizontal="center" vertical="center"/>
    </xf>
    <xf numFmtId="0" fontId="2" fillId="13" borderId="13" xfId="0" applyFont="1" applyFill="1" applyBorder="1" applyAlignment="1">
      <alignment horizontal="center" vertical="center"/>
    </xf>
    <xf numFmtId="0" fontId="2" fillId="13" borderId="38" xfId="0" applyFont="1" applyFill="1" applyBorder="1" applyAlignment="1">
      <alignment horizontal="center" vertical="center"/>
    </xf>
    <xf numFmtId="0" fontId="8" fillId="11" borderId="42" xfId="0" applyFont="1" applyFill="1" applyBorder="1" applyAlignment="1" applyProtection="1">
      <alignment horizontal="right" vertical="center" wrapText="1" readingOrder="2"/>
      <protection hidden="1"/>
    </xf>
    <xf numFmtId="0" fontId="7" fillId="11" borderId="22" xfId="0" applyFont="1" applyFill="1" applyBorder="1" applyAlignment="1" applyProtection="1">
      <alignment horizontal="right" vertical="center" wrapText="1" readingOrder="2"/>
      <protection hidden="1"/>
    </xf>
    <xf numFmtId="0" fontId="8" fillId="11" borderId="47" xfId="0" applyFont="1" applyFill="1" applyBorder="1" applyAlignment="1" applyProtection="1">
      <alignment horizontal="right" vertical="center" wrapText="1" readingOrder="2"/>
      <protection hidden="1"/>
    </xf>
    <xf numFmtId="0" fontId="8" fillId="11" borderId="34" xfId="0" applyFont="1" applyFill="1" applyBorder="1" applyAlignment="1" applyProtection="1">
      <alignment horizontal="right" vertical="center" wrapText="1" readingOrder="2"/>
      <protection hidden="1"/>
    </xf>
    <xf numFmtId="0" fontId="9" fillId="14" borderId="39" xfId="0" applyFont="1" applyFill="1" applyBorder="1" applyAlignment="1" applyProtection="1">
      <alignment horizontal="center" vertical="center" wrapText="1" readingOrder="2"/>
      <protection hidden="1"/>
    </xf>
    <xf numFmtId="0" fontId="9" fillId="14" borderId="40" xfId="0" applyFont="1" applyFill="1" applyBorder="1" applyAlignment="1" applyProtection="1">
      <alignment horizontal="center" vertical="center" wrapText="1" readingOrder="2"/>
      <protection hidden="1"/>
    </xf>
    <xf numFmtId="0" fontId="9" fillId="14" borderId="41" xfId="0" applyFont="1" applyFill="1" applyBorder="1" applyAlignment="1" applyProtection="1">
      <alignment horizontal="center" vertical="center" wrapText="1" readingOrder="2"/>
      <protection hidden="1"/>
    </xf>
    <xf numFmtId="0" fontId="6" fillId="12" borderId="13" xfId="0" applyFont="1" applyFill="1" applyBorder="1" applyAlignment="1" applyProtection="1">
      <alignment horizontal="center" vertical="center" wrapText="1" readingOrder="2"/>
      <protection hidden="1"/>
    </xf>
    <xf numFmtId="0" fontId="6" fillId="12" borderId="18" xfId="0" applyFont="1" applyFill="1" applyBorder="1" applyAlignment="1" applyProtection="1">
      <alignment horizontal="center" vertical="center" wrapText="1" readingOrder="2"/>
      <protection hidden="1"/>
    </xf>
    <xf numFmtId="0" fontId="5" fillId="8" borderId="44" xfId="0" applyFont="1" applyFill="1" applyBorder="1" applyAlignment="1" applyProtection="1">
      <alignment horizontal="center" vertical="center" wrapText="1" readingOrder="2"/>
      <protection hidden="1"/>
    </xf>
    <xf numFmtId="0" fontId="5" fillId="8" borderId="28" xfId="0" applyFont="1" applyFill="1" applyBorder="1" applyAlignment="1" applyProtection="1">
      <alignment horizontal="center" vertical="center" wrapText="1" readingOrder="2"/>
      <protection hidden="1"/>
    </xf>
    <xf numFmtId="0" fontId="5" fillId="8" borderId="45" xfId="0" applyFont="1" applyFill="1" applyBorder="1" applyAlignment="1" applyProtection="1">
      <alignment horizontal="center" vertical="center" wrapText="1" readingOrder="2"/>
      <protection hidden="1"/>
    </xf>
    <xf numFmtId="0" fontId="10" fillId="11" borderId="47" xfId="0" applyFont="1" applyFill="1" applyBorder="1" applyAlignment="1" applyProtection="1">
      <alignment horizontal="right" vertical="top" wrapText="1" readingOrder="2"/>
      <protection hidden="1"/>
    </xf>
    <xf numFmtId="0" fontId="8" fillId="11" borderId="34" xfId="0" applyFont="1" applyFill="1" applyBorder="1" applyAlignment="1" applyProtection="1">
      <alignment horizontal="right" vertical="top" wrapText="1" readingOrder="2"/>
      <protection hidden="1"/>
    </xf>
    <xf numFmtId="0" fontId="5" fillId="8" borderId="19" xfId="0" applyFont="1" applyFill="1" applyBorder="1" applyAlignment="1" applyProtection="1">
      <alignment horizontal="center" vertical="center" wrapText="1" readingOrder="2"/>
      <protection hidden="1"/>
    </xf>
    <xf numFmtId="0" fontId="5" fillId="8" borderId="22" xfId="0" applyFont="1" applyFill="1" applyBorder="1" applyAlignment="1" applyProtection="1">
      <alignment horizontal="center" vertical="center" wrapText="1" readingOrder="2"/>
      <protection hidden="1"/>
    </xf>
    <xf numFmtId="0" fontId="5" fillId="8" borderId="17" xfId="0" applyFont="1" applyFill="1" applyBorder="1" applyAlignment="1" applyProtection="1">
      <alignment horizontal="center" vertical="center" wrapText="1" readingOrder="2"/>
      <protection hidden="1"/>
    </xf>
    <xf numFmtId="0" fontId="5" fillId="8" borderId="33" xfId="0" applyFont="1" applyFill="1" applyBorder="1" applyAlignment="1" applyProtection="1">
      <alignment horizontal="center" vertical="center" wrapText="1" readingOrder="2"/>
      <protection hidden="1"/>
    </xf>
    <xf numFmtId="0" fontId="5" fillId="8" borderId="25" xfId="0" applyFont="1" applyFill="1" applyBorder="1" applyAlignment="1" applyProtection="1">
      <alignment horizontal="center" vertical="center" wrapText="1" readingOrder="2"/>
      <protection hidden="1"/>
    </xf>
    <xf numFmtId="0" fontId="5" fillId="8" borderId="26" xfId="0" applyFont="1" applyFill="1" applyBorder="1" applyAlignment="1" applyProtection="1">
      <alignment horizontal="center" vertical="center" wrapText="1" readingOrder="2"/>
      <protection hidden="1"/>
    </xf>
    <xf numFmtId="0" fontId="8" fillId="11" borderId="43" xfId="0" applyFont="1" applyFill="1" applyBorder="1" applyAlignment="1" applyProtection="1">
      <alignment horizontal="right" vertical="center" wrapText="1"/>
      <protection hidden="1"/>
    </xf>
    <xf numFmtId="0" fontId="8" fillId="11" borderId="33" xfId="0" applyFont="1" applyFill="1" applyBorder="1" applyAlignment="1" applyProtection="1">
      <alignment horizontal="right" vertical="center" wrapText="1"/>
      <protection hidden="1"/>
    </xf>
    <xf numFmtId="0" fontId="10" fillId="11" borderId="46" xfId="0" applyFont="1" applyFill="1" applyBorder="1" applyAlignment="1" applyProtection="1">
      <alignment horizontal="center" vertical="center" wrapText="1" readingOrder="2"/>
      <protection hidden="1"/>
    </xf>
    <xf numFmtId="0" fontId="10" fillId="11" borderId="26" xfId="0" applyFont="1" applyFill="1" applyBorder="1" applyAlignment="1" applyProtection="1">
      <alignment horizontal="center" vertical="center" wrapText="1" readingOrder="2"/>
      <protection hidden="1"/>
    </xf>
    <xf numFmtId="0" fontId="27" fillId="22" borderId="39" xfId="0" applyFont="1" applyFill="1" applyBorder="1" applyAlignment="1">
      <alignment horizontal="center"/>
    </xf>
    <xf numFmtId="0" fontId="27" fillId="22" borderId="41" xfId="0" applyFont="1" applyFill="1" applyBorder="1" applyAlignment="1">
      <alignment horizontal="center"/>
    </xf>
    <xf numFmtId="0" fontId="12" fillId="15" borderId="30" xfId="0" applyFont="1" applyFill="1" applyBorder="1" applyAlignment="1">
      <alignment horizontal="center" vertical="center" wrapText="1"/>
    </xf>
    <xf numFmtId="0" fontId="12" fillId="15" borderId="18" xfId="0" applyFont="1" applyFill="1" applyBorder="1" applyAlignment="1">
      <alignment horizontal="center" vertical="center" wrapText="1"/>
    </xf>
    <xf numFmtId="0" fontId="12" fillId="15" borderId="48" xfId="0" applyFont="1" applyFill="1" applyBorder="1" applyAlignment="1" applyProtection="1">
      <alignment horizontal="center" vertical="center" wrapText="1" readingOrder="2"/>
      <protection hidden="1"/>
    </xf>
    <xf numFmtId="0" fontId="12" fillId="15" borderId="20" xfId="0" applyFont="1" applyFill="1" applyBorder="1" applyAlignment="1" applyProtection="1">
      <alignment horizontal="center" vertical="center" wrapText="1" readingOrder="2"/>
      <protection hidden="1"/>
    </xf>
    <xf numFmtId="0" fontId="12" fillId="15" borderId="30" xfId="0" applyFont="1" applyFill="1" applyBorder="1" applyAlignment="1" applyProtection="1">
      <alignment horizontal="center" vertical="center" wrapText="1" readingOrder="2"/>
      <protection hidden="1"/>
    </xf>
    <xf numFmtId="0" fontId="12" fillId="15" borderId="18" xfId="0" applyFont="1" applyFill="1" applyBorder="1" applyAlignment="1" applyProtection="1">
      <alignment horizontal="center" vertical="center" wrapText="1" readingOrder="2"/>
      <protection hidden="1"/>
    </xf>
    <xf numFmtId="0" fontId="27" fillId="21" borderId="30" xfId="0" applyFont="1" applyFill="1" applyBorder="1" applyAlignment="1">
      <alignment horizontal="center"/>
    </xf>
    <xf numFmtId="0" fontId="27" fillId="21" borderId="18" xfId="0" applyFont="1" applyFill="1" applyBorder="1" applyAlignment="1">
      <alignment horizontal="center"/>
    </xf>
    <xf numFmtId="0" fontId="12" fillId="15" borderId="21" xfId="0" applyFont="1" applyFill="1" applyBorder="1" applyAlignment="1">
      <alignment horizontal="center" vertical="center" wrapText="1"/>
    </xf>
    <xf numFmtId="0" fontId="12" fillId="15" borderId="29" xfId="0" applyFont="1" applyFill="1" applyBorder="1" applyAlignment="1">
      <alignment horizontal="center" vertical="center" wrapText="1"/>
    </xf>
    <xf numFmtId="0" fontId="12" fillId="17" borderId="17" xfId="0" applyFont="1" applyFill="1" applyBorder="1" applyAlignment="1">
      <alignment horizontal="center" vertical="center" wrapText="1"/>
    </xf>
    <xf numFmtId="0" fontId="12" fillId="17" borderId="36" xfId="0" applyFont="1" applyFill="1" applyBorder="1" applyAlignment="1">
      <alignment horizontal="center" vertical="center" wrapText="1"/>
    </xf>
    <xf numFmtId="0" fontId="12" fillId="15" borderId="13" xfId="0" applyFont="1" applyFill="1" applyBorder="1" applyAlignment="1">
      <alignment horizontal="center" vertical="center" wrapText="1"/>
    </xf>
    <xf numFmtId="0" fontId="28" fillId="0" borderId="30" xfId="0" applyFont="1" applyFill="1" applyBorder="1" applyAlignment="1">
      <alignment horizontal="center"/>
    </xf>
    <xf numFmtId="0" fontId="28" fillId="0" borderId="13" xfId="0" applyFont="1" applyFill="1" applyBorder="1" applyAlignment="1">
      <alignment horizontal="center"/>
    </xf>
    <xf numFmtId="0" fontId="28" fillId="0" borderId="18" xfId="0" applyFont="1" applyFill="1" applyBorder="1" applyAlignment="1">
      <alignment horizontal="center"/>
    </xf>
  </cellXfs>
  <cellStyles count="3">
    <cellStyle name="Normal" xfId="0" builtinId="0"/>
    <cellStyle name="Percent" xfId="1" builtinId="5"/>
    <cellStyle name="היפר-קישור" xfId="2" builtinId="8"/>
  </cellStyles>
  <dxfs count="108">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evo.co.il/law_html/Law01/271_001.ht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rightToLeft="1" topLeftCell="A40" zoomScale="90" zoomScaleNormal="90" workbookViewId="0">
      <selection activeCell="F41" sqref="F41"/>
    </sheetView>
  </sheetViews>
  <sheetFormatPr defaultRowHeight="14.25" x14ac:dyDescent="0.2"/>
  <cols>
    <col min="1" max="1" width="9.375" bestFit="1" customWidth="1"/>
    <col min="2" max="2" width="54.25" bestFit="1" customWidth="1"/>
    <col min="3" max="5" width="19.75" bestFit="1" customWidth="1"/>
    <col min="7" max="7" width="47.125" bestFit="1" customWidth="1"/>
  </cols>
  <sheetData>
    <row r="1" spans="1:7" ht="15.75" x14ac:dyDescent="0.2">
      <c r="A1" s="108" t="s">
        <v>0</v>
      </c>
      <c r="B1" s="52" t="s">
        <v>68</v>
      </c>
      <c r="C1" s="53">
        <v>1</v>
      </c>
      <c r="D1" s="53">
        <v>2</v>
      </c>
      <c r="E1" s="53">
        <v>3</v>
      </c>
    </row>
    <row r="2" spans="1:7" ht="15.75" x14ac:dyDescent="0.2">
      <c r="A2" s="109"/>
      <c r="B2" s="54" t="s">
        <v>1</v>
      </c>
      <c r="C2" s="56"/>
      <c r="D2" s="56"/>
      <c r="E2" s="56"/>
    </row>
    <row r="3" spans="1:7" ht="15.75" x14ac:dyDescent="0.2">
      <c r="A3" s="109"/>
      <c r="B3" s="55" t="s">
        <v>2</v>
      </c>
      <c r="C3" s="56"/>
      <c r="D3" s="56"/>
      <c r="E3" s="56"/>
      <c r="G3" s="47"/>
    </row>
    <row r="4" spans="1:7" ht="15.75" x14ac:dyDescent="0.2">
      <c r="A4" s="109"/>
      <c r="B4" s="57" t="s">
        <v>3</v>
      </c>
      <c r="C4" s="56"/>
      <c r="D4" s="56"/>
      <c r="E4" s="56"/>
      <c r="G4" s="49"/>
    </row>
    <row r="5" spans="1:7" ht="15.75" x14ac:dyDescent="0.2">
      <c r="A5" s="109"/>
      <c r="B5" s="54" t="s">
        <v>4</v>
      </c>
      <c r="C5" s="58"/>
      <c r="D5" s="58"/>
      <c r="E5" s="58"/>
      <c r="G5" s="50"/>
    </row>
    <row r="6" spans="1:7" ht="16.5" thickBot="1" x14ac:dyDescent="0.25">
      <c r="A6" s="110"/>
      <c r="B6" s="59" t="s">
        <v>5</v>
      </c>
      <c r="C6" s="84"/>
      <c r="D6" s="84"/>
      <c r="E6" s="84"/>
      <c r="G6" s="49"/>
    </row>
    <row r="7" spans="1:7" ht="16.5" thickBot="1" x14ac:dyDescent="0.25">
      <c r="A7" s="60" t="s">
        <v>8</v>
      </c>
      <c r="B7" s="61" t="s">
        <v>6</v>
      </c>
      <c r="C7" s="62"/>
      <c r="D7" s="62"/>
      <c r="E7" s="62"/>
      <c r="G7" s="47"/>
    </row>
    <row r="8" spans="1:7" ht="31.5" x14ac:dyDescent="0.2">
      <c r="A8" s="63" t="s">
        <v>9</v>
      </c>
      <c r="B8" s="64" t="s">
        <v>12</v>
      </c>
      <c r="C8" s="65"/>
      <c r="D8" s="65"/>
      <c r="E8" s="65"/>
      <c r="G8" s="47"/>
    </row>
    <row r="9" spans="1:7" ht="47.25" x14ac:dyDescent="0.2">
      <c r="A9" s="66" t="s">
        <v>10</v>
      </c>
      <c r="B9" s="67" t="s">
        <v>81</v>
      </c>
      <c r="C9" s="68"/>
      <c r="D9" s="68"/>
      <c r="E9" s="68"/>
      <c r="G9" s="47"/>
    </row>
    <row r="10" spans="1:7" ht="79.5" thickBot="1" x14ac:dyDescent="0.25">
      <c r="A10" s="69" t="s">
        <v>11</v>
      </c>
      <c r="B10" s="70" t="s">
        <v>13</v>
      </c>
      <c r="C10" s="71"/>
      <c r="D10" s="71"/>
      <c r="E10" s="71"/>
      <c r="G10" s="47"/>
    </row>
    <row r="11" spans="1:7" ht="16.5" thickBot="1" x14ac:dyDescent="0.25">
      <c r="A11" s="72" t="s">
        <v>14</v>
      </c>
      <c r="B11" s="73" t="s">
        <v>7</v>
      </c>
      <c r="C11" s="74"/>
      <c r="D11" s="74"/>
      <c r="E11" s="74"/>
    </row>
    <row r="12" spans="1:7" ht="16.5" thickBot="1" x14ac:dyDescent="0.25">
      <c r="A12" s="63" t="s">
        <v>15</v>
      </c>
      <c r="B12" s="64" t="s">
        <v>55</v>
      </c>
      <c r="C12" s="75"/>
      <c r="D12" s="75"/>
      <c r="E12" s="75"/>
    </row>
    <row r="13" spans="1:7" ht="63" x14ac:dyDescent="0.2">
      <c r="A13" s="63" t="s">
        <v>16</v>
      </c>
      <c r="B13" s="64" t="s">
        <v>82</v>
      </c>
      <c r="C13" s="68"/>
      <c r="D13" s="68"/>
      <c r="E13" s="68"/>
    </row>
    <row r="14" spans="1:7" ht="31.5" x14ac:dyDescent="0.2">
      <c r="A14" s="66" t="s">
        <v>56</v>
      </c>
      <c r="B14" s="67" t="s">
        <v>76</v>
      </c>
      <c r="C14" s="68"/>
      <c r="D14" s="68"/>
      <c r="E14" s="68"/>
    </row>
    <row r="15" spans="1:7" ht="95.25" thickBot="1" x14ac:dyDescent="0.25">
      <c r="A15" s="66" t="s">
        <v>57</v>
      </c>
      <c r="B15" s="45" t="s">
        <v>77</v>
      </c>
      <c r="C15" s="68"/>
      <c r="D15" s="68"/>
      <c r="E15" s="68"/>
      <c r="G15" s="49"/>
    </row>
    <row r="16" spans="1:7" ht="48" thickBot="1" x14ac:dyDescent="0.25">
      <c r="A16" s="69" t="s">
        <v>58</v>
      </c>
      <c r="B16" s="70" t="s">
        <v>78</v>
      </c>
      <c r="C16" s="71"/>
      <c r="D16" s="71"/>
      <c r="E16" s="71"/>
      <c r="G16" s="51"/>
    </row>
    <row r="17" spans="1:7" ht="16.5" thickBot="1" x14ac:dyDescent="0.25">
      <c r="A17" s="76">
        <v>6</v>
      </c>
      <c r="B17" s="77" t="s">
        <v>17</v>
      </c>
      <c r="C17" s="78"/>
      <c r="D17" s="78"/>
      <c r="E17" s="78"/>
      <c r="G17" s="49"/>
    </row>
    <row r="18" spans="1:7" ht="16.5" thickBot="1" x14ac:dyDescent="0.25">
      <c r="A18" s="79">
        <v>6.1</v>
      </c>
      <c r="B18" s="80" t="s">
        <v>83</v>
      </c>
      <c r="C18" s="81"/>
      <c r="D18" s="81"/>
      <c r="E18" s="81"/>
      <c r="G18" s="47"/>
    </row>
    <row r="19" spans="1:7" ht="48" thickBot="1" x14ac:dyDescent="0.25">
      <c r="A19" s="79">
        <v>6.2</v>
      </c>
      <c r="B19" s="80" t="s">
        <v>59</v>
      </c>
      <c r="C19" s="81"/>
      <c r="D19" s="81"/>
      <c r="E19" s="81"/>
      <c r="G19" s="47"/>
    </row>
    <row r="20" spans="1:7" ht="32.25" thickBot="1" x14ac:dyDescent="0.25">
      <c r="A20" s="79">
        <v>6.3</v>
      </c>
      <c r="B20" s="80" t="s">
        <v>41</v>
      </c>
      <c r="C20" s="81"/>
      <c r="D20" s="81"/>
      <c r="E20" s="81"/>
      <c r="G20" s="47"/>
    </row>
    <row r="21" spans="1:7" ht="48" thickBot="1" x14ac:dyDescent="0.25">
      <c r="A21" s="79">
        <v>6.4</v>
      </c>
      <c r="B21" s="80" t="s">
        <v>42</v>
      </c>
      <c r="C21" s="81"/>
      <c r="D21" s="81"/>
      <c r="E21" s="81"/>
      <c r="G21" s="47"/>
    </row>
    <row r="22" spans="1:7" ht="48" thickBot="1" x14ac:dyDescent="0.25">
      <c r="A22" s="79" t="s">
        <v>60</v>
      </c>
      <c r="B22" s="80" t="s">
        <v>63</v>
      </c>
      <c r="C22" s="81"/>
      <c r="D22" s="81"/>
      <c r="E22" s="81"/>
      <c r="G22" s="47"/>
    </row>
    <row r="23" spans="1:7" ht="63.75" thickBot="1" x14ac:dyDescent="0.25">
      <c r="A23" s="79" t="s">
        <v>61</v>
      </c>
      <c r="B23" s="80" t="s">
        <v>84</v>
      </c>
      <c r="C23" s="81"/>
      <c r="D23" s="81"/>
      <c r="E23" s="81"/>
      <c r="G23" s="47"/>
    </row>
    <row r="24" spans="1:7" ht="142.5" thickBot="1" x14ac:dyDescent="0.25">
      <c r="A24" s="79" t="s">
        <v>62</v>
      </c>
      <c r="B24" s="80" t="s">
        <v>64</v>
      </c>
      <c r="C24" s="81"/>
      <c r="D24" s="81"/>
      <c r="E24" s="81"/>
      <c r="G24" s="47"/>
    </row>
    <row r="25" spans="1:7" ht="158.25" thickBot="1" x14ac:dyDescent="0.25">
      <c r="A25" s="79">
        <v>6.5</v>
      </c>
      <c r="B25" s="80" t="s">
        <v>79</v>
      </c>
      <c r="C25" s="81"/>
      <c r="D25" s="81"/>
      <c r="E25" s="81"/>
      <c r="G25" s="49"/>
    </row>
    <row r="26" spans="1:7" ht="79.5" thickBot="1" x14ac:dyDescent="0.25">
      <c r="A26" s="79" t="s">
        <v>70</v>
      </c>
      <c r="B26" s="80" t="s">
        <v>80</v>
      </c>
      <c r="C26" s="81"/>
      <c r="D26" s="81"/>
      <c r="E26" s="81"/>
      <c r="G26" s="47"/>
    </row>
    <row r="27" spans="1:7" ht="79.5" thickBot="1" x14ac:dyDescent="0.25">
      <c r="A27" s="79" t="s">
        <v>71</v>
      </c>
      <c r="B27" s="80" t="s">
        <v>85</v>
      </c>
      <c r="C27" s="81"/>
      <c r="D27" s="81"/>
      <c r="E27" s="81"/>
      <c r="G27" s="47"/>
    </row>
    <row r="28" spans="1:7" ht="63.75" thickBot="1" x14ac:dyDescent="0.25">
      <c r="A28" s="79" t="s">
        <v>72</v>
      </c>
      <c r="B28" s="80" t="s">
        <v>86</v>
      </c>
      <c r="C28" s="81"/>
      <c r="D28" s="81"/>
      <c r="E28" s="81"/>
      <c r="G28" s="47"/>
    </row>
    <row r="29" spans="1:7" ht="48" thickBot="1" x14ac:dyDescent="0.25">
      <c r="A29" s="79" t="s">
        <v>73</v>
      </c>
      <c r="B29" s="80" t="s">
        <v>87</v>
      </c>
      <c r="C29" s="81"/>
      <c r="D29" s="81"/>
      <c r="E29" s="81"/>
      <c r="G29" s="47"/>
    </row>
    <row r="30" spans="1:7" ht="63.75" thickBot="1" x14ac:dyDescent="0.25">
      <c r="A30" s="79" t="s">
        <v>74</v>
      </c>
      <c r="B30" s="80" t="s">
        <v>88</v>
      </c>
      <c r="C30" s="81"/>
      <c r="D30" s="81"/>
      <c r="E30" s="81"/>
      <c r="G30" s="47"/>
    </row>
    <row r="31" spans="1:7" ht="32.25" thickBot="1" x14ac:dyDescent="0.25">
      <c r="A31" s="79">
        <v>6.6</v>
      </c>
      <c r="B31" s="80" t="s">
        <v>43</v>
      </c>
      <c r="C31" s="81"/>
      <c r="D31" s="81"/>
      <c r="E31" s="81"/>
      <c r="G31" s="47"/>
    </row>
    <row r="32" spans="1:7" ht="16.5" thickBot="1" x14ac:dyDescent="0.25">
      <c r="A32" s="79">
        <v>6.7</v>
      </c>
      <c r="B32" s="80" t="s">
        <v>44</v>
      </c>
      <c r="C32" s="81"/>
      <c r="D32" s="81"/>
      <c r="E32" s="81"/>
      <c r="G32" s="47"/>
    </row>
    <row r="33" spans="1:7" ht="32.25" thickBot="1" x14ac:dyDescent="0.25">
      <c r="A33" s="79">
        <v>6.8</v>
      </c>
      <c r="B33" s="80" t="s">
        <v>65</v>
      </c>
      <c r="C33" s="81"/>
      <c r="D33" s="81"/>
      <c r="E33" s="81"/>
      <c r="G33" s="47"/>
    </row>
    <row r="34" spans="1:7" ht="63.75" thickBot="1" x14ac:dyDescent="0.25">
      <c r="A34" s="82">
        <v>6.9</v>
      </c>
      <c r="B34" s="80" t="s">
        <v>45</v>
      </c>
      <c r="C34" s="81"/>
      <c r="D34" s="81"/>
      <c r="E34" s="81"/>
      <c r="G34" s="47"/>
    </row>
    <row r="35" spans="1:7" ht="32.25" thickBot="1" x14ac:dyDescent="0.25">
      <c r="A35" s="83">
        <v>6.1</v>
      </c>
      <c r="B35" s="80" t="s">
        <v>46</v>
      </c>
      <c r="C35" s="81"/>
      <c r="D35" s="81"/>
      <c r="E35" s="81"/>
      <c r="G35" s="47"/>
    </row>
    <row r="36" spans="1:7" ht="78.75" x14ac:dyDescent="0.2">
      <c r="A36" s="82">
        <v>6.11</v>
      </c>
      <c r="B36" s="80" t="s">
        <v>89</v>
      </c>
      <c r="C36" s="81"/>
      <c r="D36" s="81"/>
      <c r="E36" s="81"/>
      <c r="G36" s="47"/>
    </row>
    <row r="37" spans="1:7" ht="15" x14ac:dyDescent="0.2">
      <c r="G37" s="47"/>
    </row>
  </sheetData>
  <mergeCells count="1">
    <mergeCell ref="A1:A6"/>
  </mergeCells>
  <conditionalFormatting sqref="C7 C11">
    <cfRule type="containsText" dxfId="107" priority="196" operator="containsText" text="ל.ר.">
      <formula>NOT(ISERROR(SEARCH("ל.ר.",C7)))</formula>
    </cfRule>
    <cfRule type="containsText" dxfId="106" priority="197" operator="containsText" text="$">
      <formula>NOT(ISERROR(SEARCH("$",C7)))</formula>
    </cfRule>
    <cfRule type="containsText" dxfId="105" priority="198" operator="containsText" text="X">
      <formula>NOT(ISERROR(SEARCH("X",C7)))</formula>
    </cfRule>
    <cfRule type="containsText" dxfId="104" priority="199" operator="containsText" text="V">
      <formula>NOT(ISERROR(SEARCH("V",C7)))</formula>
    </cfRule>
  </conditionalFormatting>
  <conditionalFormatting sqref="C19:C36 C13:C16">
    <cfRule type="containsText" dxfId="103" priority="169" stopIfTrue="1" operator="containsText" text="V">
      <formula>NOT(ISERROR(SEARCH("V",C13)))</formula>
    </cfRule>
    <cfRule type="containsText" dxfId="102" priority="170" stopIfTrue="1" operator="containsText" text="X">
      <formula>NOT(ISERROR(SEARCH("X",C13)))</formula>
    </cfRule>
    <cfRule type="notContainsBlanks" dxfId="101" priority="171" stopIfTrue="1">
      <formula>LEN(TRIM(C13))&gt;0</formula>
    </cfRule>
  </conditionalFormatting>
  <conditionalFormatting sqref="C8:C10">
    <cfRule type="containsText" dxfId="100" priority="193" stopIfTrue="1" operator="containsText" text="V">
      <formula>NOT(ISERROR(SEARCH("V",C8)))</formula>
    </cfRule>
    <cfRule type="containsText" dxfId="99" priority="194" stopIfTrue="1" operator="containsText" text="X">
      <formula>NOT(ISERROR(SEARCH("X",C8)))</formula>
    </cfRule>
    <cfRule type="notContainsBlanks" dxfId="98" priority="195" stopIfTrue="1">
      <formula>LEN(TRIM(C8))&gt;0</formula>
    </cfRule>
  </conditionalFormatting>
  <conditionalFormatting sqref="C10">
    <cfRule type="containsText" dxfId="97" priority="190" stopIfTrue="1" operator="containsText" text="V">
      <formula>NOT(ISERROR(SEARCH("V",C10)))</formula>
    </cfRule>
    <cfRule type="containsText" dxfId="96" priority="191" stopIfTrue="1" operator="containsText" text="X">
      <formula>NOT(ISERROR(SEARCH("X",C10)))</formula>
    </cfRule>
    <cfRule type="notContainsBlanks" dxfId="95" priority="192" stopIfTrue="1">
      <formula>LEN(TRIM(C10))&gt;0</formula>
    </cfRule>
  </conditionalFormatting>
  <conditionalFormatting sqref="C9">
    <cfRule type="containsText" dxfId="94" priority="181" stopIfTrue="1" operator="containsText" text="V">
      <formula>NOT(ISERROR(SEARCH("V",C9)))</formula>
    </cfRule>
    <cfRule type="containsText" dxfId="93" priority="182" stopIfTrue="1" operator="containsText" text="X">
      <formula>NOT(ISERROR(SEARCH("X",C9)))</formula>
    </cfRule>
    <cfRule type="notContainsBlanks" dxfId="92" priority="183" stopIfTrue="1">
      <formula>LEN(TRIM(C9))&gt;0</formula>
    </cfRule>
  </conditionalFormatting>
  <conditionalFormatting sqref="C12">
    <cfRule type="containsText" dxfId="91" priority="178" stopIfTrue="1" operator="containsText" text="V">
      <formula>NOT(ISERROR(SEARCH("V",C12)))</formula>
    </cfRule>
    <cfRule type="containsText" dxfId="90" priority="179" stopIfTrue="1" operator="containsText" text="X">
      <formula>NOT(ISERROR(SEARCH("X",C12)))</formula>
    </cfRule>
    <cfRule type="notContainsBlanks" dxfId="89" priority="180" stopIfTrue="1">
      <formula>LEN(TRIM(C12))&gt;0</formula>
    </cfRule>
  </conditionalFormatting>
  <conditionalFormatting sqref="C12">
    <cfRule type="containsText" dxfId="88" priority="175" stopIfTrue="1" operator="containsText" text="V">
      <formula>NOT(ISERROR(SEARCH("V",C12)))</formula>
    </cfRule>
    <cfRule type="containsText" dxfId="87" priority="176" stopIfTrue="1" operator="containsText" text="X">
      <formula>NOT(ISERROR(SEARCH("X",C12)))</formula>
    </cfRule>
    <cfRule type="notContainsBlanks" dxfId="86" priority="177" stopIfTrue="1">
      <formula>LEN(TRIM(C12))&gt;0</formula>
    </cfRule>
  </conditionalFormatting>
  <conditionalFormatting sqref="C12">
    <cfRule type="containsText" dxfId="85" priority="172" stopIfTrue="1" operator="containsText" text="V">
      <formula>NOT(ISERROR(SEARCH("V",C12)))</formula>
    </cfRule>
    <cfRule type="containsText" dxfId="84" priority="173" stopIfTrue="1" operator="containsText" text="X">
      <formula>NOT(ISERROR(SEARCH("X",C12)))</formula>
    </cfRule>
    <cfRule type="notContainsBlanks" dxfId="83" priority="174" stopIfTrue="1">
      <formula>LEN(TRIM(C12))&gt;0</formula>
    </cfRule>
  </conditionalFormatting>
  <conditionalFormatting sqref="C17">
    <cfRule type="containsText" dxfId="82" priority="159" operator="containsText" text="ל.ר.">
      <formula>NOT(ISERROR(SEARCH("ל.ר.",C17)))</formula>
    </cfRule>
    <cfRule type="containsText" dxfId="81" priority="160" operator="containsText" text="$">
      <formula>NOT(ISERROR(SEARCH("$",C17)))</formula>
    </cfRule>
    <cfRule type="containsText" dxfId="80" priority="161" operator="containsText" text="X">
      <formula>NOT(ISERROR(SEARCH("X",C17)))</formula>
    </cfRule>
    <cfRule type="containsText" dxfId="79" priority="162" operator="containsText" text="V">
      <formula>NOT(ISERROR(SEARCH("V",C17)))</formula>
    </cfRule>
  </conditionalFormatting>
  <conditionalFormatting sqref="C18">
    <cfRule type="containsText" dxfId="78" priority="156" stopIfTrue="1" operator="containsText" text="V">
      <formula>NOT(ISERROR(SEARCH("V",C18)))</formula>
    </cfRule>
    <cfRule type="containsText" dxfId="77" priority="157" stopIfTrue="1" operator="containsText" text="X">
      <formula>NOT(ISERROR(SEARCH("X",C18)))</formula>
    </cfRule>
    <cfRule type="notContainsBlanks" dxfId="76" priority="158" stopIfTrue="1">
      <formula>LEN(TRIM(C18))&gt;0</formula>
    </cfRule>
  </conditionalFormatting>
  <conditionalFormatting sqref="D7 D11">
    <cfRule type="containsText" dxfId="75" priority="61" operator="containsText" text="ל.ר.">
      <formula>NOT(ISERROR(SEARCH("ל.ר.",D7)))</formula>
    </cfRule>
    <cfRule type="containsText" dxfId="74" priority="62" operator="containsText" text="$">
      <formula>NOT(ISERROR(SEARCH("$",D7)))</formula>
    </cfRule>
    <cfRule type="containsText" dxfId="73" priority="63" operator="containsText" text="X">
      <formula>NOT(ISERROR(SEARCH("X",D7)))</formula>
    </cfRule>
    <cfRule type="containsText" dxfId="72" priority="64" operator="containsText" text="V">
      <formula>NOT(ISERROR(SEARCH("V",D7)))</formula>
    </cfRule>
  </conditionalFormatting>
  <conditionalFormatting sqref="D19:D36 D13:D16">
    <cfRule type="containsText" dxfId="71" priority="40" stopIfTrue="1" operator="containsText" text="V">
      <formula>NOT(ISERROR(SEARCH("V",D13)))</formula>
    </cfRule>
    <cfRule type="containsText" dxfId="70" priority="41" stopIfTrue="1" operator="containsText" text="X">
      <formula>NOT(ISERROR(SEARCH("X",D13)))</formula>
    </cfRule>
    <cfRule type="notContainsBlanks" dxfId="69" priority="42" stopIfTrue="1">
      <formula>LEN(TRIM(D13))&gt;0</formula>
    </cfRule>
  </conditionalFormatting>
  <conditionalFormatting sqref="D8:D10">
    <cfRule type="containsText" dxfId="68" priority="58" stopIfTrue="1" operator="containsText" text="V">
      <formula>NOT(ISERROR(SEARCH("V",D8)))</formula>
    </cfRule>
    <cfRule type="containsText" dxfId="67" priority="59" stopIfTrue="1" operator="containsText" text="X">
      <formula>NOT(ISERROR(SEARCH("X",D8)))</formula>
    </cfRule>
    <cfRule type="notContainsBlanks" dxfId="66" priority="60" stopIfTrue="1">
      <formula>LEN(TRIM(D8))&gt;0</formula>
    </cfRule>
  </conditionalFormatting>
  <conditionalFormatting sqref="D10">
    <cfRule type="containsText" dxfId="65" priority="55" stopIfTrue="1" operator="containsText" text="V">
      <formula>NOT(ISERROR(SEARCH("V",D10)))</formula>
    </cfRule>
    <cfRule type="containsText" dxfId="64" priority="56" stopIfTrue="1" operator="containsText" text="X">
      <formula>NOT(ISERROR(SEARCH("X",D10)))</formula>
    </cfRule>
    <cfRule type="notContainsBlanks" dxfId="63" priority="57" stopIfTrue="1">
      <formula>LEN(TRIM(D10))&gt;0</formula>
    </cfRule>
  </conditionalFormatting>
  <conditionalFormatting sqref="D9">
    <cfRule type="containsText" dxfId="62" priority="52" stopIfTrue="1" operator="containsText" text="V">
      <formula>NOT(ISERROR(SEARCH("V",D9)))</formula>
    </cfRule>
    <cfRule type="containsText" dxfId="61" priority="53" stopIfTrue="1" operator="containsText" text="X">
      <formula>NOT(ISERROR(SEARCH("X",D9)))</formula>
    </cfRule>
    <cfRule type="notContainsBlanks" dxfId="60" priority="54" stopIfTrue="1">
      <formula>LEN(TRIM(D9))&gt;0</formula>
    </cfRule>
  </conditionalFormatting>
  <conditionalFormatting sqref="D12">
    <cfRule type="containsText" dxfId="59" priority="49" stopIfTrue="1" operator="containsText" text="V">
      <formula>NOT(ISERROR(SEARCH("V",D12)))</formula>
    </cfRule>
    <cfRule type="containsText" dxfId="58" priority="50" stopIfTrue="1" operator="containsText" text="X">
      <formula>NOT(ISERROR(SEARCH("X",D12)))</formula>
    </cfRule>
    <cfRule type="notContainsBlanks" dxfId="57" priority="51" stopIfTrue="1">
      <formula>LEN(TRIM(D12))&gt;0</formula>
    </cfRule>
  </conditionalFormatting>
  <conditionalFormatting sqref="D12">
    <cfRule type="containsText" dxfId="56" priority="46" stopIfTrue="1" operator="containsText" text="V">
      <formula>NOT(ISERROR(SEARCH("V",D12)))</formula>
    </cfRule>
    <cfRule type="containsText" dxfId="55" priority="47" stopIfTrue="1" operator="containsText" text="X">
      <formula>NOT(ISERROR(SEARCH("X",D12)))</formula>
    </cfRule>
    <cfRule type="notContainsBlanks" dxfId="54" priority="48" stopIfTrue="1">
      <formula>LEN(TRIM(D12))&gt;0</formula>
    </cfRule>
  </conditionalFormatting>
  <conditionalFormatting sqref="D12">
    <cfRule type="containsText" dxfId="53" priority="43" stopIfTrue="1" operator="containsText" text="V">
      <formula>NOT(ISERROR(SEARCH("V",D12)))</formula>
    </cfRule>
    <cfRule type="containsText" dxfId="52" priority="44" stopIfTrue="1" operator="containsText" text="X">
      <formula>NOT(ISERROR(SEARCH("X",D12)))</formula>
    </cfRule>
    <cfRule type="notContainsBlanks" dxfId="51" priority="45" stopIfTrue="1">
      <formula>LEN(TRIM(D12))&gt;0</formula>
    </cfRule>
  </conditionalFormatting>
  <conditionalFormatting sqref="D17">
    <cfRule type="containsText" dxfId="50" priority="36" operator="containsText" text="ל.ר.">
      <formula>NOT(ISERROR(SEARCH("ל.ר.",D17)))</formula>
    </cfRule>
    <cfRule type="containsText" dxfId="49" priority="37" operator="containsText" text="$">
      <formula>NOT(ISERROR(SEARCH("$",D17)))</formula>
    </cfRule>
    <cfRule type="containsText" dxfId="48" priority="38" operator="containsText" text="X">
      <formula>NOT(ISERROR(SEARCH("X",D17)))</formula>
    </cfRule>
    <cfRule type="containsText" dxfId="47" priority="39" operator="containsText" text="V">
      <formula>NOT(ISERROR(SEARCH("V",D17)))</formula>
    </cfRule>
  </conditionalFormatting>
  <conditionalFormatting sqref="D18">
    <cfRule type="containsText" dxfId="46" priority="33" stopIfTrue="1" operator="containsText" text="V">
      <formula>NOT(ISERROR(SEARCH("V",D18)))</formula>
    </cfRule>
    <cfRule type="containsText" dxfId="45" priority="34" stopIfTrue="1" operator="containsText" text="X">
      <formula>NOT(ISERROR(SEARCH("X",D18)))</formula>
    </cfRule>
    <cfRule type="notContainsBlanks" dxfId="44" priority="35" stopIfTrue="1">
      <formula>LEN(TRIM(D18))&gt;0</formula>
    </cfRule>
  </conditionalFormatting>
  <conditionalFormatting sqref="E7 E11">
    <cfRule type="containsText" dxfId="43" priority="29" operator="containsText" text="ל.ר.">
      <formula>NOT(ISERROR(SEARCH("ל.ר.",E7)))</formula>
    </cfRule>
    <cfRule type="containsText" dxfId="42" priority="30" operator="containsText" text="$">
      <formula>NOT(ISERROR(SEARCH("$",E7)))</formula>
    </cfRule>
    <cfRule type="containsText" dxfId="41" priority="31" operator="containsText" text="X">
      <formula>NOT(ISERROR(SEARCH("X",E7)))</formula>
    </cfRule>
    <cfRule type="containsText" dxfId="40" priority="32" operator="containsText" text="V">
      <formula>NOT(ISERROR(SEARCH("V",E7)))</formula>
    </cfRule>
  </conditionalFormatting>
  <conditionalFormatting sqref="E19:E36 E13:E16">
    <cfRule type="containsText" dxfId="39" priority="8" stopIfTrue="1" operator="containsText" text="V">
      <formula>NOT(ISERROR(SEARCH("V",E13)))</formula>
    </cfRule>
    <cfRule type="containsText" dxfId="38" priority="9" stopIfTrue="1" operator="containsText" text="X">
      <formula>NOT(ISERROR(SEARCH("X",E13)))</formula>
    </cfRule>
    <cfRule type="notContainsBlanks" dxfId="37" priority="10" stopIfTrue="1">
      <formula>LEN(TRIM(E13))&gt;0</formula>
    </cfRule>
  </conditionalFormatting>
  <conditionalFormatting sqref="E8:E10">
    <cfRule type="containsText" dxfId="36" priority="26" stopIfTrue="1" operator="containsText" text="V">
      <formula>NOT(ISERROR(SEARCH("V",E8)))</formula>
    </cfRule>
    <cfRule type="containsText" dxfId="35" priority="27" stopIfTrue="1" operator="containsText" text="X">
      <formula>NOT(ISERROR(SEARCH("X",E8)))</formula>
    </cfRule>
    <cfRule type="notContainsBlanks" dxfId="34" priority="28" stopIfTrue="1">
      <formula>LEN(TRIM(E8))&gt;0</formula>
    </cfRule>
  </conditionalFormatting>
  <conditionalFormatting sqref="E10">
    <cfRule type="containsText" dxfId="33" priority="23" stopIfTrue="1" operator="containsText" text="V">
      <formula>NOT(ISERROR(SEARCH("V",E10)))</formula>
    </cfRule>
    <cfRule type="containsText" dxfId="32" priority="24" stopIfTrue="1" operator="containsText" text="X">
      <formula>NOT(ISERROR(SEARCH("X",E10)))</formula>
    </cfRule>
    <cfRule type="notContainsBlanks" dxfId="31" priority="25" stopIfTrue="1">
      <formula>LEN(TRIM(E10))&gt;0</formula>
    </cfRule>
  </conditionalFormatting>
  <conditionalFormatting sqref="E9">
    <cfRule type="containsText" dxfId="30" priority="20" stopIfTrue="1" operator="containsText" text="V">
      <formula>NOT(ISERROR(SEARCH("V",E9)))</formula>
    </cfRule>
    <cfRule type="containsText" dxfId="29" priority="21" stopIfTrue="1" operator="containsText" text="X">
      <formula>NOT(ISERROR(SEARCH("X",E9)))</formula>
    </cfRule>
    <cfRule type="notContainsBlanks" dxfId="28" priority="22" stopIfTrue="1">
      <formula>LEN(TRIM(E9))&gt;0</formula>
    </cfRule>
  </conditionalFormatting>
  <conditionalFormatting sqref="E12">
    <cfRule type="containsText" dxfId="27" priority="17" stopIfTrue="1" operator="containsText" text="V">
      <formula>NOT(ISERROR(SEARCH("V",E12)))</formula>
    </cfRule>
    <cfRule type="containsText" dxfId="26" priority="18" stopIfTrue="1" operator="containsText" text="X">
      <formula>NOT(ISERROR(SEARCH("X",E12)))</formula>
    </cfRule>
    <cfRule type="notContainsBlanks" dxfId="25" priority="19" stopIfTrue="1">
      <formula>LEN(TRIM(E12))&gt;0</formula>
    </cfRule>
  </conditionalFormatting>
  <conditionalFormatting sqref="E12">
    <cfRule type="containsText" dxfId="24" priority="14" stopIfTrue="1" operator="containsText" text="V">
      <formula>NOT(ISERROR(SEARCH("V",E12)))</formula>
    </cfRule>
    <cfRule type="containsText" dxfId="23" priority="15" stopIfTrue="1" operator="containsText" text="X">
      <formula>NOT(ISERROR(SEARCH("X",E12)))</formula>
    </cfRule>
    <cfRule type="notContainsBlanks" dxfId="22" priority="16" stopIfTrue="1">
      <formula>LEN(TRIM(E12))&gt;0</formula>
    </cfRule>
  </conditionalFormatting>
  <conditionalFormatting sqref="E12">
    <cfRule type="containsText" dxfId="21" priority="11" stopIfTrue="1" operator="containsText" text="V">
      <formula>NOT(ISERROR(SEARCH("V",E12)))</formula>
    </cfRule>
    <cfRule type="containsText" dxfId="20" priority="12" stopIfTrue="1" operator="containsText" text="X">
      <formula>NOT(ISERROR(SEARCH("X",E12)))</formula>
    </cfRule>
    <cfRule type="notContainsBlanks" dxfId="19" priority="13" stopIfTrue="1">
      <formula>LEN(TRIM(E12))&gt;0</formula>
    </cfRule>
  </conditionalFormatting>
  <conditionalFormatting sqref="E17">
    <cfRule type="containsText" dxfId="18" priority="4" operator="containsText" text="ל.ר.">
      <formula>NOT(ISERROR(SEARCH("ל.ר.",E17)))</formula>
    </cfRule>
    <cfRule type="containsText" dxfId="17" priority="5" operator="containsText" text="$">
      <formula>NOT(ISERROR(SEARCH("$",E17)))</formula>
    </cfRule>
    <cfRule type="containsText" dxfId="16" priority="6" operator="containsText" text="X">
      <formula>NOT(ISERROR(SEARCH("X",E17)))</formula>
    </cfRule>
    <cfRule type="containsText" dxfId="15" priority="7" operator="containsText" text="V">
      <formula>NOT(ISERROR(SEARCH("V",E17)))</formula>
    </cfRule>
  </conditionalFormatting>
  <conditionalFormatting sqref="E18">
    <cfRule type="containsText" dxfId="14" priority="1" stopIfTrue="1" operator="containsText" text="V">
      <formula>NOT(ISERROR(SEARCH("V",E18)))</formula>
    </cfRule>
    <cfRule type="containsText" dxfId="13" priority="2" stopIfTrue="1" operator="containsText" text="X">
      <formula>NOT(ISERROR(SEARCH("X",E18)))</formula>
    </cfRule>
    <cfRule type="notContainsBlanks" dxfId="12" priority="3" stopIfTrue="1">
      <formula>LEN(TRIM(E18))&gt;0</formula>
    </cfRule>
  </conditionalFormatting>
  <hyperlinks>
    <hyperlink ref="B24" r:id="rId1" tooltip="חוק מס ערך מוסף, תשל&quot;ו-1975" display="https://www.nevo.co.il/law_html/Law01/271_001.htm"/>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7"/>
  <sheetViews>
    <sheetView rightToLeft="1" topLeftCell="A7" zoomScale="90" zoomScaleNormal="90" workbookViewId="0">
      <selection activeCell="D11" sqref="D11"/>
    </sheetView>
  </sheetViews>
  <sheetFormatPr defaultRowHeight="14.25" x14ac:dyDescent="0.2"/>
  <cols>
    <col min="1" max="1" width="8.5" bestFit="1" customWidth="1"/>
    <col min="3" max="3" width="47.375" customWidth="1"/>
    <col min="4" max="4" width="6.875" bestFit="1" customWidth="1"/>
    <col min="5" max="5" width="14.625" bestFit="1" customWidth="1"/>
    <col min="6" max="6" width="5.875" bestFit="1" customWidth="1"/>
    <col min="7" max="7" width="7.875" bestFit="1" customWidth="1"/>
    <col min="8" max="8" width="14.625" bestFit="1" customWidth="1"/>
    <col min="9" max="9" width="5.875" bestFit="1" customWidth="1"/>
    <col min="10" max="10" width="7.875" bestFit="1" customWidth="1"/>
    <col min="11" max="11" width="14.625" bestFit="1" customWidth="1"/>
    <col min="12" max="12" width="5.875" bestFit="1" customWidth="1"/>
    <col min="13" max="13" width="7.875" bestFit="1" customWidth="1"/>
    <col min="15" max="15" width="40.625" bestFit="1" customWidth="1"/>
  </cols>
  <sheetData>
    <row r="1" spans="1:15" ht="18.75" x14ac:dyDescent="0.2">
      <c r="A1" s="132" t="s">
        <v>0</v>
      </c>
      <c r="B1" s="137" t="s">
        <v>18</v>
      </c>
      <c r="C1" s="138"/>
      <c r="D1" s="1" t="s">
        <v>19</v>
      </c>
      <c r="E1" s="111">
        <v>1</v>
      </c>
      <c r="F1" s="112"/>
      <c r="G1" s="113"/>
      <c r="H1" s="111">
        <v>2</v>
      </c>
      <c r="I1" s="112"/>
      <c r="J1" s="113"/>
      <c r="K1" s="111">
        <f>'תנאי סף'!E1</f>
        <v>3</v>
      </c>
      <c r="L1" s="112"/>
      <c r="M1" s="113"/>
      <c r="O1" s="49"/>
    </row>
    <row r="2" spans="1:15" ht="32.25" thickBot="1" x14ac:dyDescent="0.25">
      <c r="A2" s="133"/>
      <c r="B2" s="139"/>
      <c r="C2" s="140"/>
      <c r="D2" s="2" t="s">
        <v>1</v>
      </c>
      <c r="E2" s="114">
        <f>'תנאי סף'!C2</f>
        <v>0</v>
      </c>
      <c r="F2" s="115"/>
      <c r="G2" s="116"/>
      <c r="H2" s="114">
        <f>'תנאי סף'!F2</f>
        <v>0</v>
      </c>
      <c r="I2" s="115"/>
      <c r="J2" s="116"/>
      <c r="K2" s="114">
        <f>'תנאי סף'!H2</f>
        <v>0</v>
      </c>
      <c r="L2" s="115"/>
      <c r="M2" s="116"/>
      <c r="O2" s="49"/>
    </row>
    <row r="3" spans="1:15" ht="48" thickBot="1" x14ac:dyDescent="0.25">
      <c r="A3" s="134"/>
      <c r="B3" s="141"/>
      <c r="C3" s="142"/>
      <c r="D3" s="14" t="s">
        <v>20</v>
      </c>
      <c r="E3" s="3" t="s">
        <v>21</v>
      </c>
      <c r="F3" s="24" t="s">
        <v>47</v>
      </c>
      <c r="G3" s="15" t="s">
        <v>22</v>
      </c>
      <c r="H3" s="3" t="s">
        <v>21</v>
      </c>
      <c r="I3" s="24" t="s">
        <v>47</v>
      </c>
      <c r="J3" s="15" t="s">
        <v>22</v>
      </c>
      <c r="K3" s="3" t="s">
        <v>21</v>
      </c>
      <c r="L3" s="24" t="s">
        <v>47</v>
      </c>
      <c r="M3" s="15" t="s">
        <v>22</v>
      </c>
      <c r="O3" s="49"/>
    </row>
    <row r="4" spans="1:15" ht="108" customHeight="1" thickBot="1" x14ac:dyDescent="0.25">
      <c r="A4" s="16" t="s">
        <v>24</v>
      </c>
      <c r="B4" s="123" t="s">
        <v>98</v>
      </c>
      <c r="C4" s="124"/>
      <c r="D4" s="4">
        <v>0.2</v>
      </c>
      <c r="E4" s="13"/>
      <c r="F4" s="27"/>
      <c r="G4" s="6">
        <f>E4*2</f>
        <v>0</v>
      </c>
      <c r="H4" s="13"/>
      <c r="I4" s="27"/>
      <c r="J4" s="6">
        <f>H4*2</f>
        <v>0</v>
      </c>
      <c r="K4" s="13"/>
      <c r="L4" s="27"/>
      <c r="M4" s="6">
        <f>K4*2</f>
        <v>0</v>
      </c>
      <c r="O4" s="49"/>
    </row>
    <row r="5" spans="1:15" ht="260.25" customHeight="1" thickBot="1" x14ac:dyDescent="0.25">
      <c r="A5" s="16" t="s">
        <v>25</v>
      </c>
      <c r="B5" s="143" t="s">
        <v>99</v>
      </c>
      <c r="C5" s="144"/>
      <c r="D5" s="7">
        <v>0.2</v>
      </c>
      <c r="E5" s="5"/>
      <c r="F5" s="28"/>
      <c r="G5" s="8">
        <v>0</v>
      </c>
      <c r="H5" s="5"/>
      <c r="I5" s="28"/>
      <c r="J5" s="8">
        <v>0</v>
      </c>
      <c r="K5" s="5"/>
      <c r="L5" s="28"/>
      <c r="M5" s="8">
        <v>0</v>
      </c>
      <c r="O5" s="49"/>
    </row>
    <row r="6" spans="1:15" ht="67.5" customHeight="1" thickBot="1" x14ac:dyDescent="0.25">
      <c r="A6" s="34" t="s">
        <v>26</v>
      </c>
      <c r="B6" s="135" t="s">
        <v>100</v>
      </c>
      <c r="C6" s="136"/>
      <c r="D6" s="7">
        <v>0.15</v>
      </c>
      <c r="E6" s="5"/>
      <c r="F6" s="25"/>
      <c r="G6" s="8">
        <f>IF(E6="כן",8.5,0)</f>
        <v>0</v>
      </c>
      <c r="H6" s="5"/>
      <c r="I6" s="25"/>
      <c r="J6" s="8">
        <f>IF(H6="כן",8.5,0)</f>
        <v>0</v>
      </c>
      <c r="K6" s="5"/>
      <c r="L6" s="25"/>
      <c r="M6" s="8">
        <f>IF(K6="כן",8.5,0)</f>
        <v>0</v>
      </c>
      <c r="O6" s="49"/>
    </row>
    <row r="7" spans="1:15" ht="226.5" customHeight="1" thickBot="1" x14ac:dyDescent="0.25">
      <c r="A7" s="34" t="s">
        <v>27</v>
      </c>
      <c r="B7" s="125" t="s">
        <v>102</v>
      </c>
      <c r="C7" s="126"/>
      <c r="D7" s="9">
        <v>0.15</v>
      </c>
      <c r="E7" s="5"/>
      <c r="F7" s="43"/>
      <c r="G7" s="44"/>
      <c r="H7" s="5"/>
      <c r="I7" s="43"/>
      <c r="J7" s="44"/>
      <c r="K7" s="5"/>
      <c r="L7" s="43"/>
      <c r="M7" s="44"/>
      <c r="O7" s="49"/>
    </row>
    <row r="8" spans="1:15" ht="32.25" thickBot="1" x14ac:dyDescent="0.25">
      <c r="A8" s="17" t="s">
        <v>28</v>
      </c>
      <c r="B8" s="145" t="s">
        <v>101</v>
      </c>
      <c r="C8" s="146"/>
      <c r="D8" s="9">
        <v>0.3</v>
      </c>
      <c r="E8" s="5" t="s">
        <v>38</v>
      </c>
      <c r="F8" s="26"/>
      <c r="G8" s="23">
        <f>'ראיון למציע'!D12</f>
        <v>0</v>
      </c>
      <c r="H8" s="5" t="s">
        <v>38</v>
      </c>
      <c r="I8" s="26"/>
      <c r="J8" s="23">
        <f>'ראיון למציע'!G12</f>
        <v>0</v>
      </c>
      <c r="K8" s="5" t="s">
        <v>38</v>
      </c>
      <c r="L8" s="26"/>
      <c r="M8" s="23">
        <f>'ראיון למציע'!J11</f>
        <v>0</v>
      </c>
      <c r="O8" s="85"/>
    </row>
    <row r="9" spans="1:15" ht="21" thickBot="1" x14ac:dyDescent="0.25">
      <c r="A9" s="127" t="s">
        <v>23</v>
      </c>
      <c r="B9" s="128"/>
      <c r="C9" s="129"/>
      <c r="D9" s="10">
        <f>SUM(D4:D8)</f>
        <v>1</v>
      </c>
      <c r="E9" s="117">
        <f>SUM(G4:G8)</f>
        <v>0</v>
      </c>
      <c r="F9" s="118"/>
      <c r="G9" s="119"/>
      <c r="H9" s="117">
        <f>SUM(J4:J8)</f>
        <v>0</v>
      </c>
      <c r="I9" s="118"/>
      <c r="J9" s="119"/>
      <c r="K9" s="117">
        <f>SUM(M4:M8)</f>
        <v>0</v>
      </c>
      <c r="L9" s="118"/>
      <c r="M9" s="119"/>
      <c r="O9" s="85"/>
    </row>
    <row r="10" spans="1:15" ht="19.5" thickBot="1" x14ac:dyDescent="0.25">
      <c r="A10" s="11">
        <v>9.6</v>
      </c>
      <c r="B10" s="130" t="s">
        <v>39</v>
      </c>
      <c r="C10" s="131"/>
      <c r="D10" s="12">
        <v>70</v>
      </c>
      <c r="E10" s="120" t="str">
        <f>IF(E9&gt;=$D$10,"V","X")</f>
        <v>X</v>
      </c>
      <c r="F10" s="121"/>
      <c r="G10" s="122"/>
      <c r="H10" s="120" t="str">
        <f>IF(H9&gt;=$D$10,"V","X")</f>
        <v>X</v>
      </c>
      <c r="I10" s="121"/>
      <c r="J10" s="122"/>
      <c r="K10" s="120" t="str">
        <f>IF(K9&gt;=$D$10,"V","X")</f>
        <v>X</v>
      </c>
      <c r="L10" s="121"/>
      <c r="M10" s="122"/>
      <c r="O10" s="85"/>
    </row>
    <row r="11" spans="1:15" ht="19.5" thickBot="1" x14ac:dyDescent="0.25">
      <c r="A11" s="11">
        <v>9.6</v>
      </c>
      <c r="B11" s="130" t="s">
        <v>40</v>
      </c>
      <c r="C11" s="131"/>
      <c r="D11" s="12">
        <v>60</v>
      </c>
      <c r="E11" s="120" t="str">
        <f>IF(E9&gt;=$D$11,"V","X")</f>
        <v>X</v>
      </c>
      <c r="F11" s="121"/>
      <c r="G11" s="122"/>
      <c r="H11" s="120" t="str">
        <f>IF(H9&gt;=$D$11,"V","X")</f>
        <v>X</v>
      </c>
      <c r="I11" s="121"/>
      <c r="J11" s="122"/>
      <c r="K11" s="120" t="str">
        <f>IF(K9&gt;=$D$11,"V","X")</f>
        <v>X</v>
      </c>
      <c r="L11" s="121"/>
      <c r="M11" s="122"/>
      <c r="O11" s="85"/>
    </row>
    <row r="12" spans="1:15" ht="15.75" x14ac:dyDescent="0.2">
      <c r="O12" s="86"/>
    </row>
    <row r="13" spans="1:15" ht="15.75" x14ac:dyDescent="0.2">
      <c r="O13" s="86"/>
    </row>
    <row r="14" spans="1:15" ht="15.75" x14ac:dyDescent="0.2">
      <c r="O14" s="49"/>
    </row>
    <row r="15" spans="1:15" ht="15.75" x14ac:dyDescent="0.2">
      <c r="O15" s="49"/>
    </row>
    <row r="16" spans="1:15" ht="15.75" x14ac:dyDescent="0.2">
      <c r="O16" s="49"/>
    </row>
    <row r="17" spans="15:15" ht="15.75" x14ac:dyDescent="0.2">
      <c r="O17" s="49"/>
    </row>
    <row r="18" spans="15:15" ht="15.75" x14ac:dyDescent="0.2">
      <c r="O18" s="86"/>
    </row>
    <row r="19" spans="15:15" ht="15.75" x14ac:dyDescent="0.2">
      <c r="O19" s="87" t="s">
        <v>90</v>
      </c>
    </row>
    <row r="20" spans="15:15" ht="63" x14ac:dyDescent="0.2">
      <c r="O20" s="49" t="s">
        <v>91</v>
      </c>
    </row>
    <row r="21" spans="15:15" ht="31.5" x14ac:dyDescent="0.2">
      <c r="O21" s="85" t="s">
        <v>92</v>
      </c>
    </row>
    <row r="22" spans="15:15" ht="47.25" x14ac:dyDescent="0.2">
      <c r="O22" s="85" t="s">
        <v>93</v>
      </c>
    </row>
    <row r="23" spans="15:15" ht="31.5" x14ac:dyDescent="0.2">
      <c r="O23" s="85" t="s">
        <v>94</v>
      </c>
    </row>
    <row r="24" spans="15:15" ht="15.75" x14ac:dyDescent="0.2">
      <c r="O24" s="86" t="s">
        <v>95</v>
      </c>
    </row>
    <row r="25" spans="15:15" ht="63" x14ac:dyDescent="0.2">
      <c r="O25" s="49" t="s">
        <v>96</v>
      </c>
    </row>
    <row r="26" spans="15:15" ht="15.75" x14ac:dyDescent="0.2">
      <c r="O26" s="88"/>
    </row>
    <row r="27" spans="15:15" ht="15.75" x14ac:dyDescent="0.2">
      <c r="O27" s="49" t="s">
        <v>97</v>
      </c>
    </row>
  </sheetData>
  <mergeCells count="25">
    <mergeCell ref="E1:G1"/>
    <mergeCell ref="E2:G2"/>
    <mergeCell ref="B4:C4"/>
    <mergeCell ref="B7:C7"/>
    <mergeCell ref="E11:G11"/>
    <mergeCell ref="A9:C9"/>
    <mergeCell ref="E9:G9"/>
    <mergeCell ref="B10:C10"/>
    <mergeCell ref="E10:G10"/>
    <mergeCell ref="B11:C11"/>
    <mergeCell ref="A1:A3"/>
    <mergeCell ref="B6:C6"/>
    <mergeCell ref="B1:C3"/>
    <mergeCell ref="B5:C5"/>
    <mergeCell ref="B8:C8"/>
    <mergeCell ref="H1:J1"/>
    <mergeCell ref="H2:J2"/>
    <mergeCell ref="H9:J9"/>
    <mergeCell ref="H10:J10"/>
    <mergeCell ref="H11:J11"/>
    <mergeCell ref="K1:M1"/>
    <mergeCell ref="K2:M2"/>
    <mergeCell ref="K9:M9"/>
    <mergeCell ref="K10:M10"/>
    <mergeCell ref="K11:M11"/>
  </mergeCells>
  <conditionalFormatting sqref="E10:G10">
    <cfRule type="containsText" dxfId="11" priority="31" operator="containsText" text="X">
      <formula>NOT(ISERROR(SEARCH("X",E10)))</formula>
    </cfRule>
    <cfRule type="containsText" dxfId="10" priority="32" operator="containsText" text="V">
      <formula>NOT(ISERROR(SEARCH("V",E10)))</formula>
    </cfRule>
  </conditionalFormatting>
  <conditionalFormatting sqref="E11:G11">
    <cfRule type="containsText" dxfId="9" priority="29" operator="containsText" text="X">
      <formula>NOT(ISERROR(SEARCH("X",E11)))</formula>
    </cfRule>
    <cfRule type="containsText" dxfId="8" priority="30" operator="containsText" text="V">
      <formula>NOT(ISERROR(SEARCH("V",E11)))</formula>
    </cfRule>
  </conditionalFormatting>
  <conditionalFormatting sqref="H10:J10">
    <cfRule type="containsText" dxfId="7" priority="7" operator="containsText" text="X">
      <formula>NOT(ISERROR(SEARCH("X",H10)))</formula>
    </cfRule>
    <cfRule type="containsText" dxfId="6" priority="8" operator="containsText" text="V">
      <formula>NOT(ISERROR(SEARCH("V",H10)))</formula>
    </cfRule>
  </conditionalFormatting>
  <conditionalFormatting sqref="H11:J11">
    <cfRule type="containsText" dxfId="5" priority="5" operator="containsText" text="X">
      <formula>NOT(ISERROR(SEARCH("X",H11)))</formula>
    </cfRule>
    <cfRule type="containsText" dxfId="4" priority="6" operator="containsText" text="V">
      <formula>NOT(ISERROR(SEARCH("V",H11)))</formula>
    </cfRule>
  </conditionalFormatting>
  <conditionalFormatting sqref="K10:M10">
    <cfRule type="containsText" dxfId="3" priority="3" operator="containsText" text="X">
      <formula>NOT(ISERROR(SEARCH("X",K10)))</formula>
    </cfRule>
    <cfRule type="containsText" dxfId="2" priority="4" operator="containsText" text="V">
      <formula>NOT(ISERROR(SEARCH("V",K10)))</formula>
    </cfRule>
  </conditionalFormatting>
  <conditionalFormatting sqref="K11:M11">
    <cfRule type="containsText" dxfId="1" priority="1" operator="containsText" text="X">
      <formula>NOT(ISERROR(SEARCH("X",K11)))</formula>
    </cfRule>
    <cfRule type="containsText" dxfId="0" priority="2" operator="containsText" text="V">
      <formula>NOT(ISERROR(SEARCH("V",K11)))</formula>
    </cfRule>
  </conditionalFormatting>
  <dataValidations count="2">
    <dataValidation type="whole" allowBlank="1" showInputMessage="1" showErrorMessage="1" sqref="E4 H4 K4">
      <formula1>0</formula1>
      <formula2>9</formula2>
    </dataValidation>
    <dataValidation type="list" allowBlank="1" showInputMessage="1" showErrorMessage="1" sqref="E6 H6 K6">
      <formula1>"כן,לא"</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rightToLeft="1" topLeftCell="A4" workbookViewId="0">
      <selection activeCell="H12" sqref="H12:I12"/>
    </sheetView>
  </sheetViews>
  <sheetFormatPr defaultRowHeight="14.25" x14ac:dyDescent="0.2"/>
  <cols>
    <col min="1" max="1" width="8.625" bestFit="1" customWidth="1"/>
    <col min="2" max="2" width="49.5" customWidth="1"/>
    <col min="3" max="3" width="5.25" bestFit="1" customWidth="1"/>
    <col min="4" max="4" width="3.75" bestFit="1" customWidth="1"/>
    <col min="5" max="5" width="12.25" customWidth="1"/>
    <col min="6" max="6" width="3.75" bestFit="1" customWidth="1"/>
    <col min="7" max="7" width="12.25" customWidth="1"/>
    <col min="8" max="8" width="3.75" bestFit="1" customWidth="1"/>
    <col min="9" max="9" width="14" customWidth="1"/>
    <col min="10" max="10" width="4.75" customWidth="1"/>
    <col min="11" max="11" width="64" bestFit="1" customWidth="1"/>
  </cols>
  <sheetData>
    <row r="1" spans="1:11" ht="16.5" thickBot="1" x14ac:dyDescent="0.25">
      <c r="A1" s="149" t="s">
        <v>34</v>
      </c>
      <c r="B1" s="161"/>
      <c r="C1" s="150"/>
      <c r="D1" s="149"/>
      <c r="E1" s="150"/>
      <c r="F1" s="149"/>
      <c r="G1" s="150"/>
      <c r="H1" s="149"/>
      <c r="I1" s="150"/>
    </row>
    <row r="2" spans="1:11" ht="16.5" thickBot="1" x14ac:dyDescent="0.25">
      <c r="A2" s="157" t="s">
        <v>67</v>
      </c>
      <c r="B2" s="158"/>
      <c r="C2" s="158"/>
      <c r="D2" s="151">
        <f>'תנאי סף'!C1</f>
        <v>1</v>
      </c>
      <c r="E2" s="152"/>
      <c r="F2" s="151">
        <f>'תנאי סף'!D1</f>
        <v>2</v>
      </c>
      <c r="G2" s="152"/>
      <c r="H2" s="151">
        <f>'תנאי סף'!E1</f>
        <v>3</v>
      </c>
      <c r="I2" s="152"/>
    </row>
    <row r="3" spans="1:11" ht="78.75" customHeight="1" thickBot="1" x14ac:dyDescent="0.25">
      <c r="A3" s="149" t="s">
        <v>29</v>
      </c>
      <c r="B3" s="161"/>
      <c r="C3" s="150"/>
      <c r="D3" s="153" t="s">
        <v>75</v>
      </c>
      <c r="E3" s="154"/>
      <c r="F3" s="153" t="s">
        <v>75</v>
      </c>
      <c r="G3" s="154"/>
      <c r="H3" s="153" t="s">
        <v>75</v>
      </c>
      <c r="I3" s="154"/>
    </row>
    <row r="4" spans="1:11" ht="16.5" thickBot="1" x14ac:dyDescent="0.25">
      <c r="A4" s="149" t="s">
        <v>35</v>
      </c>
      <c r="B4" s="161"/>
      <c r="C4" s="150"/>
      <c r="D4" s="151"/>
      <c r="E4" s="152"/>
      <c r="F4" s="151"/>
      <c r="G4" s="152"/>
      <c r="H4" s="151"/>
      <c r="I4" s="152"/>
      <c r="K4" s="85"/>
    </row>
    <row r="5" spans="1:11" ht="32.25" thickBot="1" x14ac:dyDescent="0.3">
      <c r="A5" s="89"/>
      <c r="B5" s="90"/>
      <c r="C5" s="91" t="s">
        <v>30</v>
      </c>
      <c r="D5" s="18" t="s">
        <v>31</v>
      </c>
      <c r="E5" s="19" t="s">
        <v>32</v>
      </c>
      <c r="F5" s="18" t="s">
        <v>31</v>
      </c>
      <c r="G5" s="19" t="s">
        <v>32</v>
      </c>
      <c r="H5" s="18" t="s">
        <v>31</v>
      </c>
      <c r="I5" s="19" t="s">
        <v>32</v>
      </c>
      <c r="K5" s="85"/>
    </row>
    <row r="6" spans="1:11" ht="71.25" customHeight="1" x14ac:dyDescent="0.2">
      <c r="A6" s="159" t="s">
        <v>33</v>
      </c>
      <c r="B6" s="92" t="s">
        <v>103</v>
      </c>
      <c r="C6" s="93">
        <v>0.15</v>
      </c>
      <c r="D6" s="20"/>
      <c r="E6" s="94"/>
      <c r="F6" s="20"/>
      <c r="G6" s="94"/>
      <c r="H6" s="20"/>
      <c r="I6" s="94"/>
      <c r="K6" s="85"/>
    </row>
    <row r="7" spans="1:11" ht="47.25" x14ac:dyDescent="0.2">
      <c r="A7" s="159"/>
      <c r="B7" s="92" t="s">
        <v>106</v>
      </c>
      <c r="C7" s="93">
        <v>0.25</v>
      </c>
      <c r="D7" s="21"/>
      <c r="E7" s="95"/>
      <c r="F7" s="21"/>
      <c r="G7" s="95"/>
      <c r="H7" s="21"/>
      <c r="I7" s="95"/>
      <c r="K7" s="85"/>
    </row>
    <row r="8" spans="1:11" ht="54" customHeight="1" x14ac:dyDescent="0.2">
      <c r="A8" s="159"/>
      <c r="B8" s="92" t="s">
        <v>105</v>
      </c>
      <c r="C8" s="93">
        <v>0.2</v>
      </c>
      <c r="D8" s="21"/>
      <c r="E8" s="95"/>
      <c r="F8" s="21"/>
      <c r="G8" s="95"/>
      <c r="H8" s="21"/>
      <c r="I8" s="95"/>
      <c r="K8" s="85"/>
    </row>
    <row r="9" spans="1:11" ht="36.75" customHeight="1" thickBot="1" x14ac:dyDescent="0.25">
      <c r="A9" s="160"/>
      <c r="B9" s="92" t="s">
        <v>104</v>
      </c>
      <c r="C9" s="96">
        <v>0.2</v>
      </c>
      <c r="D9" s="22"/>
      <c r="E9" s="97"/>
      <c r="F9" s="22"/>
      <c r="G9" s="97"/>
      <c r="H9" s="22"/>
      <c r="I9" s="97"/>
    </row>
    <row r="10" spans="1:11" ht="32.25" thickBot="1" x14ac:dyDescent="0.25">
      <c r="A10" s="98"/>
      <c r="B10" s="92" t="s">
        <v>66</v>
      </c>
      <c r="C10" s="96">
        <v>0.2</v>
      </c>
      <c r="D10" s="22"/>
      <c r="E10" s="97"/>
      <c r="F10" s="22"/>
      <c r="G10" s="97"/>
      <c r="H10" s="22"/>
      <c r="I10" s="97"/>
    </row>
    <row r="11" spans="1:11" ht="19.5" thickBot="1" x14ac:dyDescent="0.35">
      <c r="A11" s="101"/>
      <c r="B11" s="99" t="s">
        <v>36</v>
      </c>
      <c r="C11" s="100">
        <f>SUM(C6:C10)</f>
        <v>1</v>
      </c>
      <c r="D11" s="155">
        <f>(D6*C6+D7*C7+D8*C8+D9*C9+D10*C10)*10</f>
        <v>0</v>
      </c>
      <c r="E11" s="156"/>
      <c r="F11" s="155">
        <f>(F6*C6+F7*C7+F8*C8+F9*C9+F10*C10)*10</f>
        <v>0</v>
      </c>
      <c r="G11" s="156"/>
      <c r="H11" s="155">
        <f>(H6*C6+H7*C7+H8*C8+H9*C9+H10*C10)*10</f>
        <v>0</v>
      </c>
      <c r="I11" s="156"/>
    </row>
    <row r="12" spans="1:11" ht="19.5" thickBot="1" x14ac:dyDescent="0.35">
      <c r="B12" s="102" t="s">
        <v>37</v>
      </c>
      <c r="C12" s="103">
        <f>איכות!D8</f>
        <v>0.3</v>
      </c>
      <c r="D12" s="147">
        <f>D11*$C$12</f>
        <v>0</v>
      </c>
      <c r="E12" s="148"/>
      <c r="F12" s="147">
        <f>F11*$C$12</f>
        <v>0</v>
      </c>
      <c r="G12" s="148"/>
      <c r="H12" s="147">
        <f>H11*$C$12</f>
        <v>0</v>
      </c>
      <c r="I12" s="148"/>
    </row>
  </sheetData>
  <mergeCells count="23">
    <mergeCell ref="A1:C1"/>
    <mergeCell ref="A4:C4"/>
    <mergeCell ref="D1:E1"/>
    <mergeCell ref="A3:C3"/>
    <mergeCell ref="D3:E3"/>
    <mergeCell ref="D12:E12"/>
    <mergeCell ref="A2:C2"/>
    <mergeCell ref="D2:E2"/>
    <mergeCell ref="D4:E4"/>
    <mergeCell ref="A6:A9"/>
    <mergeCell ref="D11:E11"/>
    <mergeCell ref="F12:G12"/>
    <mergeCell ref="H1:I1"/>
    <mergeCell ref="H2:I2"/>
    <mergeCell ref="H3:I3"/>
    <mergeCell ref="H4:I4"/>
    <mergeCell ref="H11:I11"/>
    <mergeCell ref="H12:I12"/>
    <mergeCell ref="F1:G1"/>
    <mergeCell ref="F2:G2"/>
    <mergeCell ref="F3:G3"/>
    <mergeCell ref="F4:G4"/>
    <mergeCell ref="F11:G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rightToLeft="1" tabSelected="1" workbookViewId="0">
      <selection activeCell="E6" sqref="E6"/>
    </sheetView>
  </sheetViews>
  <sheetFormatPr defaultRowHeight="15.75" x14ac:dyDescent="0.25"/>
  <cols>
    <col min="1" max="1" width="16.875" style="48" bestFit="1" customWidth="1"/>
    <col min="2" max="2" width="9.625" style="48" bestFit="1" customWidth="1"/>
    <col min="3" max="3" width="9.375" style="48" bestFit="1" customWidth="1"/>
    <col min="4" max="4" width="9.75" style="48" bestFit="1" customWidth="1"/>
    <col min="5" max="5" width="9.375" style="48" bestFit="1" customWidth="1"/>
    <col min="6" max="16384" width="9" style="48"/>
  </cols>
  <sheetData>
    <row r="1" spans="1:5" ht="27" thickBot="1" x14ac:dyDescent="0.45">
      <c r="B1" s="162" t="s">
        <v>48</v>
      </c>
      <c r="C1" s="163"/>
      <c r="D1" s="163"/>
      <c r="E1" s="164"/>
    </row>
    <row r="2" spans="1:5" ht="16.5" thickBot="1" x14ac:dyDescent="0.3">
      <c r="B2" s="35" t="s">
        <v>49</v>
      </c>
      <c r="C2" s="36">
        <v>1</v>
      </c>
      <c r="D2" s="36">
        <v>2</v>
      </c>
      <c r="E2" s="36">
        <v>3</v>
      </c>
    </row>
    <row r="3" spans="1:5" x14ac:dyDescent="0.25">
      <c r="B3" s="39"/>
      <c r="C3" s="29" t="s">
        <v>54</v>
      </c>
      <c r="D3" s="29" t="s">
        <v>107</v>
      </c>
      <c r="E3" s="29" t="s">
        <v>108</v>
      </c>
    </row>
    <row r="4" spans="1:5" ht="16.5" thickBot="1" x14ac:dyDescent="0.3">
      <c r="B4" s="46" t="s">
        <v>1</v>
      </c>
      <c r="C4" s="37">
        <f>'תנאי סף'!C2</f>
        <v>0</v>
      </c>
      <c r="D4" s="37">
        <f>'תנאי סף'!D2</f>
        <v>0</v>
      </c>
      <c r="E4" s="37">
        <f>'תנאי סף'!E2</f>
        <v>0</v>
      </c>
    </row>
    <row r="5" spans="1:5" ht="31.5" x14ac:dyDescent="0.25">
      <c r="B5" s="40" t="s">
        <v>50</v>
      </c>
      <c r="C5" s="30"/>
      <c r="D5" s="30"/>
      <c r="E5" s="30"/>
    </row>
    <row r="6" spans="1:5" ht="16.5" thickBot="1" x14ac:dyDescent="0.3">
      <c r="A6" s="104" t="s">
        <v>30</v>
      </c>
      <c r="B6" s="40" t="s">
        <v>51</v>
      </c>
      <c r="C6" s="38">
        <f>((1-($A$13))/(1-(C5)))*100</f>
        <v>100</v>
      </c>
      <c r="D6" s="38">
        <f>((1-($A$13))/(1-(D5)))*100</f>
        <v>100</v>
      </c>
      <c r="E6" s="38">
        <f>((1-($A$13))/(1-(E5)))*100</f>
        <v>100</v>
      </c>
    </row>
    <row r="7" spans="1:5" ht="16.5" thickBot="1" x14ac:dyDescent="0.3">
      <c r="A7" s="105">
        <v>0.7</v>
      </c>
      <c r="B7" s="41" t="s">
        <v>52</v>
      </c>
      <c r="C7" s="31">
        <f>איכות!E9</f>
        <v>0</v>
      </c>
      <c r="D7" s="31">
        <f>איכות!F9</f>
        <v>0</v>
      </c>
      <c r="E7" s="31">
        <f>איכות!G9</f>
        <v>0</v>
      </c>
    </row>
    <row r="8" spans="1:5" x14ac:dyDescent="0.25">
      <c r="A8" s="105">
        <v>0.3</v>
      </c>
      <c r="B8" s="41" t="s">
        <v>51</v>
      </c>
      <c r="C8" s="32">
        <f>C6</f>
        <v>100</v>
      </c>
      <c r="D8" s="32">
        <f>D6</f>
        <v>100</v>
      </c>
      <c r="E8" s="32">
        <f>E6</f>
        <v>100</v>
      </c>
    </row>
    <row r="9" spans="1:5" ht="16.5" thickBot="1" x14ac:dyDescent="0.3">
      <c r="B9" s="42" t="s">
        <v>53</v>
      </c>
      <c r="C9" s="33">
        <f>C7*A7+C8*A8</f>
        <v>30</v>
      </c>
      <c r="D9" s="33">
        <f>D7*A7+D8*A8</f>
        <v>30</v>
      </c>
      <c r="E9" s="33">
        <f>E7*A7+E8*A8</f>
        <v>30</v>
      </c>
    </row>
    <row r="11" spans="1:5" ht="16.5" thickBot="1" x14ac:dyDescent="0.3"/>
    <row r="12" spans="1:5" x14ac:dyDescent="0.25">
      <c r="A12" s="106" t="s">
        <v>69</v>
      </c>
    </row>
    <row r="13" spans="1:5" ht="16.5" thickBot="1" x14ac:dyDescent="0.3">
      <c r="A13" s="107">
        <f>MAX(C5:E5)</f>
        <v>0</v>
      </c>
    </row>
  </sheetData>
  <mergeCells count="1">
    <mergeCell ref="B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25</vt:i4>
      </vt:variant>
    </vt:vector>
  </HeadingPairs>
  <TitlesOfParts>
    <vt:vector size="29" baseType="lpstr">
      <vt:lpstr>תנאי סף</vt:lpstr>
      <vt:lpstr>איכות</vt:lpstr>
      <vt:lpstr>ראיון למציע</vt:lpstr>
      <vt:lpstr>מחיר </vt:lpstr>
      <vt:lpstr>'תנאי סף'!_Hlk75425465</vt:lpstr>
      <vt:lpstr>'תנאי סף'!_Ref179538436</vt:lpstr>
      <vt:lpstr>'תנאי סף'!_Ref260391</vt:lpstr>
      <vt:lpstr>'תנאי סף'!_Ref260411</vt:lpstr>
      <vt:lpstr>'תנאי סף'!_Ref279400663</vt:lpstr>
      <vt:lpstr>'תנאי סף'!_Ref296892065</vt:lpstr>
      <vt:lpstr>'תנאי סף'!_Ref297537502</vt:lpstr>
      <vt:lpstr>'תנאי סף'!_Ref370930661</vt:lpstr>
      <vt:lpstr>'תנאי סף'!_Ref386472705</vt:lpstr>
      <vt:lpstr>'תנאי סף'!_Ref397199965</vt:lpstr>
      <vt:lpstr>איכות!_Ref445212783</vt:lpstr>
      <vt:lpstr>איכות!_Ref481673343</vt:lpstr>
      <vt:lpstr>'תנאי סף'!_Ref483330348</vt:lpstr>
      <vt:lpstr>'תנאי סף'!_Ref501378765</vt:lpstr>
      <vt:lpstr>איכות!_Ref501381558</vt:lpstr>
      <vt:lpstr>איכות!_Ref501451353</vt:lpstr>
      <vt:lpstr>איכות!_Ref501451376</vt:lpstr>
      <vt:lpstr>'תנאי סף'!_Ref64562093</vt:lpstr>
      <vt:lpstr>'תנאי סף'!_Ref66092523</vt:lpstr>
      <vt:lpstr>'תנאי סף'!מורשי_חתימה</vt:lpstr>
      <vt:lpstr>'תנאי סף'!עוסק_מורשה</vt:lpstr>
      <vt:lpstr>'תנאי סף'!עסק_בשליטת_אשה</vt:lpstr>
      <vt:lpstr>'תנאי סף'!פרופיל</vt:lpstr>
      <vt:lpstr>'תנאי סף'!תנאי_סף_אישור_4</vt:lpstr>
      <vt:lpstr>'תנאי סף'!תנאי_סף_הגדרה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Adi Rechtman</cp:lastModifiedBy>
  <dcterms:created xsi:type="dcterms:W3CDTF">2018-07-31T14:12:37Z</dcterms:created>
  <dcterms:modified xsi:type="dcterms:W3CDTF">2021-10-18T08:06:04Z</dcterms:modified>
</cp:coreProperties>
</file>